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externalReferences>
    <externalReference r:id="rId13"/>
    <externalReference r:id="rId14"/>
  </externalReferences>
  <definedNames>
    <definedName name="_xlnm.Print_Area" localSheetId="0">'ZAŁ 1'!$A$1:$J$171</definedName>
    <definedName name="_xlnm.Print_Area" localSheetId="9">'ZAŁ 10'!$A$1:$K$28</definedName>
    <definedName name="_xlnm.Print_Area" localSheetId="1">'ZAŁ 2'!$A$1:$M$34</definedName>
    <definedName name="_xlnm.Print_Area" localSheetId="3">'ZAŁ 4'!$A$1:$H$39</definedName>
    <definedName name="_xlnm.Print_Area" localSheetId="4">'ZAŁ 5'!$A$1:$H$49</definedName>
    <definedName name="_xlnm.Print_Area" localSheetId="8">'ZAŁ 9'!$A$1:$F$225</definedName>
  </definedNames>
  <calcPr fullCalcOnLoad="1"/>
</workbook>
</file>

<file path=xl/sharedStrings.xml><?xml version="1.0" encoding="utf-8"?>
<sst xmlns="http://schemas.openxmlformats.org/spreadsheetml/2006/main" count="1267" uniqueCount="494">
  <si>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</si>
  <si>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</si>
  <si>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5=3+4</t>
  </si>
  <si>
    <t>8=6+7</t>
  </si>
  <si>
    <t>9=(6/3)*100</t>
  </si>
  <si>
    <t>Liczba osób, które zakończyły udział w Priorytecie</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</si>
  <si>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</si>
  <si>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</si>
  <si>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</si>
  <si>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</si>
  <si>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</si>
  <si>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</si>
  <si>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</si>
  <si>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</si>
  <si>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</si>
  <si>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</si>
  <si>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</si>
  <si>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</si>
  <si>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</si>
  <si>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</si>
  <si>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</si>
  <si>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</si>
  <si>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</si>
  <si>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</si>
  <si>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</si>
  <si>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</si>
  <si>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</si>
  <si>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</si>
  <si>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</si>
  <si>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</si>
  <si>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</si>
  <si>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</si>
  <si>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</si>
  <si>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</si>
  <si>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</si>
  <si>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</si>
  <si>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</si>
  <si>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</si>
  <si>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</si>
  <si>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</si>
  <si>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</si>
  <si>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</si>
  <si>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</si>
  <si>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</si>
  <si>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</si>
  <si>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</si>
  <si>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</si>
  <si>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</si>
  <si>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</si>
  <si>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</si>
  <si>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</si>
  <si>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</si>
  <si>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</si>
  <si>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</si>
  <si>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</si>
  <si>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</si>
  <si>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</si>
  <si>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</si>
  <si>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</si>
  <si>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</si>
  <si>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</si>
  <si>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</si>
  <si>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</si>
  <si>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</si>
  <si>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</si>
  <si>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</si>
  <si>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</si>
  <si>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</si>
  <si>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</si>
  <si>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</si>
  <si>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</si>
  <si>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</si>
  <si>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</si>
  <si>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</si>
  <si>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tym osoby niepełnosprawne</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</si>
  <si>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</si>
  <si>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</si>
  <si>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</si>
  <si>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</si>
  <si>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</si>
  <si>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</si>
  <si>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</si>
  <si>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</si>
  <si>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</si>
  <si>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</si>
  <si>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</si>
  <si>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</si>
  <si>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Należy uwzględnić osoby, które otrzymały jednorazowe środki na podjecie działalności gospodarczej w ramach Poddziałania 6.1.3, Działania 6.2 oraz Poddziałania 8.1.2.</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</si>
  <si>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</si>
  <si>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</si>
  <si>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</si>
  <si>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</si>
  <si>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</si>
  <si>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</si>
  <si>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</si>
  <si>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</si>
  <si>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</si>
  <si>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</si>
  <si>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</si>
  <si>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</si>
  <si>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</si>
  <si>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</si>
  <si>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</si>
  <si>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</si>
  <si>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</si>
  <si>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</si>
  <si>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</si>
  <si>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</si>
  <si>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 xml:space="preserve">Należy wskazać wyniki działań prowadzonych we współpracy z partnerami zagranicznymi.  Informację w tym punkcie należy przedstawić w sposób analityczny i całościowy, uwzględniając np. podobny zakres projektów. </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</si>
  <si>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</si>
  <si>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</si>
  <si>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</si>
  <si>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</si>
  <si>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</si>
  <si>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</si>
  <si>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</si>
  <si>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</si>
  <si>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</si>
  <si>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W przypadku projektów systemowych realizowanych w ramach Poddziałania 6.1.3 w tabeli należy uwzględniać wartości narastająco od początku realizacji projektu.</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</si>
  <si>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</si>
  <si>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</si>
  <si>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</si>
  <si>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</si>
  <si>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Liczba osób, które </t>
    </r>
    <r>
      <rPr>
        <sz val="10"/>
        <rFont val="Arial"/>
        <family val="2"/>
      </rPr>
      <t>otrzymały środki na podjęcie działalności gospodarczej, w tym:</t>
    </r>
  </si>
  <si>
    <t>10. Informacja o wykonaniu wskaźnika efektywności zatrudnieniowej w ramach Priorytetu</t>
  </si>
  <si>
    <t>Osiągnięta wartość wskaźnika efektywności zatrudnieniowej w ramach Priorytetu (%)</t>
  </si>
  <si>
    <t xml:space="preserve">Liczba szkół i placówek kształcenia zawodowego, które współpracowały z przedsiębiorstwami w zakresie wdrażania programów rozwojowych </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</si>
  <si>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</si>
  <si>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</si>
  <si>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</si>
  <si>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</si>
  <si>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</si>
  <si>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</si>
  <si>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</si>
  <si>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</si>
  <si>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</si>
  <si>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</si>
  <si>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</si>
  <si>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</si>
  <si>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</si>
  <si>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</si>
  <si>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 w tym liczba osób w wieku powyżej 50. roku życia</t>
  </si>
  <si>
    <t>w tym osoby należące do mniejszości narodowych i etnicznych</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</si>
  <si>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</si>
  <si>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</si>
  <si>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</si>
  <si>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</si>
  <si>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</si>
  <si>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</si>
  <si>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</si>
  <si>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</si>
  <si>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</si>
  <si>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</si>
  <si>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</si>
  <si>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</si>
  <si>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</si>
  <si>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</si>
  <si>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</si>
  <si>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t xml:space="preserve">3.1.1 pozytywnie: </t>
  </si>
  <si>
    <t xml:space="preserve">3.1.2 negatywnie: </t>
  </si>
  <si>
    <t xml:space="preserve">3.3 wycofanych: </t>
  </si>
  <si>
    <t xml:space="preserve">3.4 w trakcie rozpatrywania: </t>
  </si>
  <si>
    <t xml:space="preserve">OCENA MERYTORYCZNA </t>
  </si>
  <si>
    <t xml:space="preserve">             OCENA  PONIŻEJ  MINIMUM  PUNKTOWEGO   </t>
  </si>
  <si>
    <t>2) liczba osób, które skorzystały z instrumentów zwrotnych</t>
  </si>
  <si>
    <t xml:space="preserve">7.1.1 pozytywnie: </t>
  </si>
  <si>
    <t xml:space="preserve">7.1.2 negatywnie: </t>
  </si>
  <si>
    <t>7.3 wycofanych:</t>
  </si>
  <si>
    <t xml:space="preserve">7.4 w trakcie rozpatrywania: </t>
  </si>
  <si>
    <t xml:space="preserve">OCENA  POWYŻEJ  MINIMUM  PUNKTOWEGO   </t>
  </si>
  <si>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</si>
  <si>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</si>
  <si>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</si>
  <si>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</si>
  <si>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</si>
  <si>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</si>
  <si>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t xml:space="preserve">10.3 wycofanych: </t>
  </si>
  <si>
    <t xml:space="preserve">10.4 w trakcie rozpatrywania: </t>
  </si>
  <si>
    <t xml:space="preserve">INNE DANE </t>
  </si>
  <si>
    <t xml:space="preserve">ODWOŁANIA I 
PROTESTY </t>
  </si>
  <si>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</si>
  <si>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</si>
  <si>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</si>
  <si>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</si>
  <si>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</si>
  <si>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</si>
  <si>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</si>
  <si>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</si>
  <si>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</si>
  <si>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</si>
  <si>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</si>
  <si>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</si>
  <si>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</si>
  <si>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</si>
  <si>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</si>
  <si>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</si>
  <si>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</si>
  <si>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</si>
  <si>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</si>
  <si>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</si>
  <si>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</si>
  <si>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</si>
  <si>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</si>
  <si>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</si>
  <si>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</si>
  <si>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r>
      <t xml:space="preserve">Pomiar wskaźników jest dokonywany zgodnie z dokumentem </t>
    </r>
    <r>
      <rPr>
        <i/>
        <sz val="9"/>
        <rFont val="Arial"/>
        <family val="2"/>
      </rPr>
      <t>Sposób pomiaru wskaźnika efektywności zatrudnieniowej w projekcie</t>
    </r>
    <r>
      <rPr>
        <sz val="9"/>
        <rFont val="Arial"/>
        <family val="2"/>
      </rPr>
      <t>.</t>
    </r>
  </si>
  <si>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</si>
  <si>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</si>
  <si>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</si>
  <si>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</si>
  <si>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</si>
  <si>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</si>
  <si>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</si>
  <si>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</si>
  <si>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</si>
  <si>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</si>
  <si>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</si>
  <si>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</si>
  <si>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</si>
  <si>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</si>
  <si>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</si>
  <si>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</si>
  <si>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</si>
  <si>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</si>
  <si>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</si>
  <si>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</si>
  <si>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</si>
  <si>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</si>
  <si>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</si>
  <si>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</si>
  <si>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</si>
  <si>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</si>
  <si>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</si>
  <si>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</si>
  <si>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</si>
  <si>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</si>
  <si>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</si>
  <si>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</si>
  <si>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</si>
  <si>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</si>
  <si>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</si>
  <si>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</si>
  <si>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Priorytet I</t>
  </si>
  <si>
    <t>Priorytet N</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</si>
  <si>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</si>
  <si>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</si>
  <si>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</si>
  <si>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</si>
  <si>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</si>
  <si>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</si>
  <si>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</si>
  <si>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</si>
  <si>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</si>
  <si>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</si>
  <si>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</si>
  <si>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</si>
  <si>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</si>
  <si>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</si>
  <si>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</si>
  <si>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Odsetek szkół podstawowych, które zrealizowały projekty dotyczące indywidualizacji nauczania </t>
  </si>
  <si>
    <t>Odsetek kluczowych pracowników PSZ, którzy zakończyli udział w szkoleniach realizowanych w systemie pozaszkolnym, istotnych z punktu widzenia regionalnego rynku pracy</t>
  </si>
  <si>
    <t>Dane w tabeli należy przedstawić narastająco od początku realizacji Priorytetu.</t>
  </si>
  <si>
    <t>Tryb konkursowy i systemowy – informacja na temat zakresu współpracy</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</si>
  <si>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</si>
  <si>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</si>
  <si>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</si>
  <si>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</si>
  <si>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</si>
  <si>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</si>
  <si>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15-24 lata</t>
  </si>
  <si>
    <t>w tym osoby w wieku 50-64 lata</t>
  </si>
  <si>
    <t>Działanie 7.2</t>
  </si>
  <si>
    <t>Wskaźnik efektywności zatrudnieniowej</t>
  </si>
  <si>
    <t>Działanie 7.4</t>
  </si>
  <si>
    <t>Wskaźnik efektywności zatrudnieniowej**</t>
  </si>
  <si>
    <t>**dot. działań obejmujących outplacement</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</si>
  <si>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</si>
  <si>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</si>
  <si>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</si>
  <si>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</si>
  <si>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</si>
  <si>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</si>
  <si>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</si>
  <si>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</si>
  <si>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</si>
  <si>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</si>
  <si>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</si>
  <si>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</si>
  <si>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</si>
  <si>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</si>
  <si>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</si>
  <si>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</si>
  <si>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</si>
  <si>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</si>
  <si>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</si>
  <si>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</si>
  <si>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</si>
  <si>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</si>
  <si>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</si>
  <si>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</si>
  <si>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</si>
  <si>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</si>
  <si>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</si>
  <si>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</si>
  <si>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</si>
  <si>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</si>
  <si>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</si>
  <si>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</si>
  <si>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</si>
  <si>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</si>
  <si>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</si>
  <si>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</si>
  <si>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</si>
  <si>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</si>
  <si>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szkół i placówek kształcenia zawodowego, które wdrożyły programy rozwojowe</t>
  </si>
  <si>
    <t>6=7+8+9</t>
  </si>
  <si>
    <t>Nie określono</t>
  </si>
  <si>
    <t>Cel szczegółowy 2</t>
  </si>
  <si>
    <t>Cel szczegółowy 3</t>
  </si>
  <si>
    <t>Cel szczegółowy 4</t>
  </si>
  <si>
    <t>mikro</t>
  </si>
  <si>
    <t>Brak danych</t>
  </si>
  <si>
    <t>osoby w wieku 55-64 lata</t>
  </si>
  <si>
    <t>w tym pracownicy w wieku 55-64 lata</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</si>
  <si>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</si>
  <si>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</si>
  <si>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</si>
  <si>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</si>
  <si>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</si>
  <si>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</si>
  <si>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</si>
  <si>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</si>
  <si>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Tabela 9.1 Informacje ogólne (narastająco)</t>
  </si>
  <si>
    <t>Tabela 9.2 Informacje szczegółowe (w okresie sprawozdawczym)</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</si>
  <si>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</si>
  <si>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</si>
  <si>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</si>
  <si>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</si>
  <si>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</si>
  <si>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</si>
  <si>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</si>
  <si>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Wojewódzki Urząd Pracy w Szczecinie</t>
  </si>
  <si>
    <t>Wartość docelowa wskaźnika jest określona w SzOP dla całego Priorytetu</t>
  </si>
  <si>
    <t>Cel szczegółowy 1 - Zwiększenie zasięgu oddziaływania aktywnej polityki rynku pracy</t>
  </si>
  <si>
    <t>Cel szczegółowy 2 - Zwiększenie poziomu zatrudnienia wśród osób młodych</t>
  </si>
  <si>
    <t>Cel szczegółowy 3 - Zmniejszenie bezrobocia wśród osób znajdujących się w szczeglnie trudnej sytuacji na rynku pra</t>
  </si>
  <si>
    <t>Cel szczegółowy 4 - Zmniejszenie poziomu zatrudnienia wśród osób starszych</t>
  </si>
  <si>
    <t>nie dotyczy</t>
  </si>
  <si>
    <t xml:space="preserve">Wojewódzki Urząd Pracy w Szczecinie </t>
  </si>
  <si>
    <t>osoby w wieku starszym (55-64 lata)</t>
  </si>
  <si>
    <t>w tym pracownicy w wieku starszym (55-64 lata)</t>
  </si>
  <si>
    <t>Priorytet VI</t>
  </si>
  <si>
    <t>Działanie 6.1</t>
  </si>
  <si>
    <t>Działanie 6.2</t>
  </si>
  <si>
    <t>Priorytet VII</t>
  </si>
  <si>
    <t>Poddziałanie 7.2.2</t>
  </si>
  <si>
    <t>Priorytet VIII</t>
  </si>
  <si>
    <t>Działanie 8.1</t>
  </si>
  <si>
    <t>Poddziałanie 8.1.1</t>
  </si>
  <si>
    <t>Poddziałanie 8.1.2</t>
  </si>
  <si>
    <t>Poddziałanie 8.1.3</t>
  </si>
  <si>
    <t>Poddziałanie 8.1.4</t>
  </si>
  <si>
    <t>Działanie 8.2</t>
  </si>
  <si>
    <t>Poddziałanie 8.2.1</t>
  </si>
  <si>
    <t>Poddziałanie 8.2.2</t>
  </si>
  <si>
    <t>Priorytet IX</t>
  </si>
  <si>
    <t>Działanie 9.1</t>
  </si>
  <si>
    <t>Działanie 9.2</t>
  </si>
  <si>
    <t>Działanie 9.3</t>
  </si>
  <si>
    <t>Działanie 9.4</t>
  </si>
  <si>
    <t>Działanie 9.5</t>
  </si>
  <si>
    <t>Rozporządzenie MRR w sprawie udzielania pomocy publicznej w ramach POKL</t>
  </si>
  <si>
    <t>W ramach Poddziałania 6.1.1 - 1 umowa z pp - 06.01.01-32-076/10, w ramach Poddziałania 6.1.3 - 20 
Poddziałanie 6.1.1 - kwota pp duże przeds - 74463,66, Poddziałanie 6.1.3 - kwota pp duże przedsiębiorstwa 55 500,00</t>
  </si>
  <si>
    <t>1/6.1.1/IN/11 - konkurs rozpoczęty w okresie sprawozdawczym</t>
  </si>
  <si>
    <t>Poszukiwanie nowych, skutecznych metod aktywizacji zawodowej i społecznej grup
docelowych wymagających szczególnego wsparcia.</t>
  </si>
  <si>
    <t>30.06.2011 (data ogłoszenia naboru) - 30.09.2011 (termin zakończenia naboru)</t>
  </si>
  <si>
    <t>Konkurs na projekty z komponentem ponadnarodowym uwzględnianym przez kryteria szczegółowe - kryterium strategiczne nr 1</t>
  </si>
  <si>
    <t>Cel szczegółowy 1 Poprawa dostępu do rynku pracy osób zagrożonych wykluczeniem społecznym</t>
  </si>
  <si>
    <t>Cel szczegółowy 2 Wzmocnienie i poszerzenie zakresu działań sektora ekonomii społecznej</t>
  </si>
  <si>
    <r>
      <t xml:space="preserve">Wskaźnik </t>
    </r>
    <r>
      <rPr>
        <i/>
        <sz val="10"/>
        <rFont val="Arial"/>
        <family val="2"/>
      </rPr>
      <t xml:space="preserve">Liczba klientów instytucji pomocy społecznej,  którzy zakończyli udział w projektach dotyczących aktywnej integracji </t>
    </r>
    <r>
      <rPr>
        <sz val="10"/>
        <rFont val="Arial"/>
        <family val="2"/>
      </rPr>
      <t xml:space="preserve">jest mniejszy niż dane wprowadzone do modułu Wskaźniki w KSI SIMIK, ponieważ 33 osoby powróciły do projektu (11 kobiet i 22 mężczyzn),w tym z terenów wiejskicj 25 osoby (22 kobiety i 3 mężczyzn), a w systemie nie można wprowadzić wartości mniejszej niż wartość wprowadzona do modułu za poprzedni okres. Równiez wskaźnik </t>
    </r>
    <r>
      <rPr>
        <i/>
        <sz val="10"/>
        <rFont val="Arial"/>
        <family val="2"/>
      </rPr>
      <t xml:space="preserve"> Liczba klientów instytucji pomocy społecznej objętych kontraktami socjalnymi w ramach realizowanych projektów jest mniejszy o 3 osoby (K-2, M-1), z powodu korekty załącznika nr 2, której nie można wprowadzić do modułu. Urealnienie wartości wskaźników o osoby powtarzające się w ramach Priorytetu nie jest możliwe z powodów technicznych związanych z funkcjonowaniem bazy PEFS.</t>
    </r>
  </si>
  <si>
    <t>Wartość MR dla kobiet w wierszu "w tym zatrudnieni w małych przedsiębiorstwach" nie jest zgodna ze Sprawozdaniem rocznym za 2010 rok z uwagi na dokonane przez Beneficjentów korekty załącznika nr 2 do Wniosków o płatność (zmniejszono o 2 liczbę kobiet). Ponadto wskaźnik "w tym migranci" uległ zmiejszeniu z powodu uwzględnienia tychże korekt.</t>
  </si>
  <si>
    <t>Realizacja projektów, w ramach których wsparciem zotsaną objęte przedsiębiorstwa rozpocznie się w 2012 r.</t>
  </si>
  <si>
    <t>Rozporządzenie Ministra Rozwoju Regionalnego z 6.05.2008 r. w sprawie udzielania pomocy publicznej w ramach Programu Operacyjnego Kapitał Ludzki (Dz. U. Nr 90, poz. 557, z późn. zm.)</t>
  </si>
  <si>
    <t xml:space="preserve">nie dotyczy </t>
  </si>
  <si>
    <t>Łączna wartość projektów innowacyjnych (z wyłączeniem projektów z komponentem ponadnarodowym) jest mniejsza o kwotę 1 088 699,99 do pierwotnej wartosci podpisanych umów. W wyniku niezatwierdzenia strategii wdrażania nastąpiło rozwiązanie umowy z Beneficjentem Powiat Goleniowski, nr umowy: 07.02.01-32-096/10.</t>
  </si>
  <si>
    <t>Tryb konkursowy</t>
  </si>
  <si>
    <t>1. Poszukiwanie metod wczesnej interwencji socjalnej i przeciwdziałania wykluczeniu społecznemu dzieci i młodzieży</t>
  </si>
  <si>
    <t>Terapia w piaskownicy – rozwój innowacyjnych form wsparcia</t>
  </si>
  <si>
    <t>Towarzystwo Wspierania Inicjatyw Kulturalno – Społecznych „TWIKS”</t>
  </si>
  <si>
    <t>03.01.2011 r. - 31.12.2013 r.</t>
  </si>
  <si>
    <t>1 640 529,00 zł. w tym wartość komponentu ponadnarodowego 174 700,00 zł.</t>
  </si>
  <si>
    <t xml:space="preserve">Przystosowana do warunków polskich innowacyjna metoda terapeutyczna dla młodzieży Psychoterapia      w piaskownicy wraz z instrukcją. Metoda niezwykle skuteczna do tej pory stosowana z sukcesami              za granicą, a w Polsce zupełnie nowa. Ma zastosowanie w oddziaływaniu na szerokie spektrum psychopatologii. Polega na tworzeniu przez pacjenta w piaskownicy dowolnej sceny z użyciem dostępnych figurek. </t>
  </si>
  <si>
    <t>TAK</t>
  </si>
  <si>
    <t>Niemcy</t>
  </si>
  <si>
    <t>Zakres współpracy będzie dotyczyć: przekazanie MPP, przekazanie dobrych praktyk, uczestnictwo          w budowaniu metody dla Polski, doradztwo, opiniowanie faz realizacji projektu, rekrutacja ekspertów       ds. terapii w piaskownicy z Niemiec, zapewnienie prelegentów z zagranicy na konferencję w Warszawie.
Współpraca ponadnarodowa będzie polegała także na: wizycie partnerskiej w Stuttgardzie w sprawie omówienia planu działania oraz zaznajomieniu się z działalnością partnera. Partner będzie opiniował wszystkie etapy projektu przy tworzeniu produktu.</t>
  </si>
  <si>
    <t>2. Zwiększenie oferty istniejących, wykreowanie nowych instytucji działających na rzecz integracji społecznej grup zmarginalizowanych, wykluczonych bądź zagrożonych wykluczeniem społecznym.</t>
  </si>
  <si>
    <t>WEKTOR ZMIAN - Koszaliński Program Wspierania Wychodzenia z Bezdomności</t>
  </si>
  <si>
    <t>Gmina-Miasto Koszalin/Miejski Ośrodek Pomocy Społecznej w Koszalinie</t>
  </si>
  <si>
    <t>01.02.2011 r. – 31.12.2013 r.</t>
  </si>
  <si>
    <t>997 785,00 zł.</t>
  </si>
  <si>
    <t xml:space="preserve">NIE </t>
  </si>
  <si>
    <t xml:space="preserve">Produkt finalny to System Wspierania Wychodzenia z Bezdomności, który bazuje na pozyskiwaniu i przepływie informacji dotyczącej genezy i skali problemu oraz na aktualizowaniu dostępnych form i zakresu pomocy świadczonej przez podmioty działające na rzecz osób bezdomnych. System ma za zadanie monitorowanie i minimalizowane zjawisk problemowych w obszarze pracy z osobami bezdomnymi oraz zwiększenie wykorzystania narzędzi i metod podnoszących efektywne wychodzenie z bezdomności. </t>
  </si>
  <si>
    <t>Umowa z Beneficjentem została podpisana w dniu 07.01.2011 r. i omyłkowo została wykazana w sprawozdaniu za 2010 r.</t>
  </si>
  <si>
    <t xml:space="preserve">Grajki pomagajki – innowacyjna metoda pomocy psychoedukacyjnej dla dzieci i młodzieży zagrożonej wykluczeniem </t>
  </si>
  <si>
    <t>Fundacja Drabina Rozwoju</t>
  </si>
  <si>
    <t>01.03.2011-31.12.2012</t>
  </si>
  <si>
    <t>Dzięki połączeniu bajkoterapii i nowoczesnych technologii powstaną gry komputerowe "Grajki-Pomagajki" oparte na opowieściach terapeutycznych. Produkt ma pomóc dzieciom 
i młodzieży w uporaniu się z problemami emocjonalnymi. Podobnie jak w opowieści terapeutycznej, bohater gry przeżywa różne emocje, które są wynikiem jego obecnej sytuacji życiowej. Przechodząc jednak przez kolejne etapy gry, uczy się radzić sobie z problemami, poszukiwać rozwiązań itp. Koncepcja takiej gry opiera się na „przeniesieniu” opowieści ze świata realnego do świata wirtualnego. Uwaga grającego zostaje skupiona na głównej postaci, tak aby gracz wcielił się w nią i „wyruszył we wspólną podróż”. Taka formuła pozwala mu na zidentyfikowanie się z postacią i przeżywanie jej emocji, pokonywanie trudności, zmaganie się ze swoimi słabościami, ale zawsze (tak jak w bajkach) na znalezienie konstruktywnego finału swojej podróży.</t>
  </si>
  <si>
    <t>NIE</t>
  </si>
  <si>
    <t>Umowa z Beneficjentem została podpisana 27.12.2011 roku, jednakże nie została wykazana w sprawozdaniu za 2010 r.</t>
  </si>
  <si>
    <t xml:space="preserve">W przypadku wszystkich Beneficjentów, realizujących projekty innowacyjne w Priorytecie VII, w okresie sprawozdawczym dokonano oceny strategii wdrażania projektów. Jeden z projektów otrzymał negatywną ocenę strategii (Powiat Goleniowski, nr umowu 07.02.01-32-096/10.), 
w skutek czego rozwiązana została umowa o dofinansowanie. W okresie sprawozdawczym przeprowadzono także przegląd okresowy projektów innowacyjnych, określający stan zaawansowania działań.    </t>
  </si>
  <si>
    <r>
      <rPr>
        <b/>
        <i/>
        <sz val="9"/>
        <rFont val="Arial"/>
        <family val="2"/>
      </rPr>
      <t xml:space="preserve">Powiat Świdwiński/PCPR w Świdwinie z siedzibą w Połczynie-Zdroju 
</t>
    </r>
    <r>
      <rPr>
        <i/>
        <sz val="9"/>
        <rFont val="Arial"/>
        <family val="2"/>
      </rPr>
      <t xml:space="preserve"> </t>
    </r>
    <r>
      <rPr>
        <i/>
        <u val="single"/>
        <sz val="9"/>
        <rFont val="Arial"/>
        <family val="2"/>
      </rPr>
      <t>Prace badawcze prowadzone w ramach projektu i ich efekty:</t>
    </r>
    <r>
      <rPr>
        <i/>
        <sz val="9"/>
        <rFont val="Arial"/>
        <family val="2"/>
      </rPr>
      <t xml:space="preserve">
Główną potrzebą realizacji projektu „Razem Przeciw Razom” jest przeciwdziałanie zjawisku przemocy w rodzinie. Postrzeganie przemocy domowej, jako zjawiska stricte patologicznego, marginesowego, dotyczącego jedynie niewielkich i specyficznych grup społecznych, stanowi jedno z podstawowych źródeł trudności w jej zwalczaniu.
Aby ukazać skalę i charakter problemu przemocy rodzinie w Powiecie Świdwińskim, w ramach projektu „Razem Przeciw Razom”, przeprowadzono: 
- badania ilościowe (metoda badawcza dorosłych, to indywidualna ankieta bezpośrednia z wykorzystaniem standaryzowanego narzędzia pomiarowego – anonimowego kwestionariusza badawczego, metoda badawcza dzieci i młodzieży, to ankieta audytoryjna z wykorzystaniem standaryzowanych narzędzi pomiarowych – anonimowych kwestionariuszy badawczych), 
-badania wtórne (przeprowadzenie analizy źródeł zastanych, przeprowadzenie wywiadów z poszczególnych instytucji z terenu Powiatu Świdwińskiego zajmujących się problemem przemocy w rodzinie), badania jakościowe ( przeprowadzenie zogniskowanych wywiadów grupowych FGI , w postaci dwóch spotkań fokusowych, na grupie użytkowników projektu). 
Uwzględniając wyniki badań przeprowadzonych w Powiecie Świdwińskim w ramach projektu „Razem Przeciw Razom” należy stwierdzić, że niezbędnym jest podejmowanie działań w zakresie diagnozowania, przeciwdziałania i reagowania w sytuacji przemocy w rodzinie. Aktywność taką powinni podejmować wszyscy interesariusze w regionie, począwszy od organizacji pozarządowych, instytucji publicznych, ośrodków pomocowych, policji, służb kuratorskich czy szkół. Dopiero interdyscyplinarne podejście do problemu, wpracowane na bazie ścisłej współpracy interesariuszy regionalnych, gwarantujące pełne zaangażowanie każdej ze stron, może zapewnić sukces w przezwyciężaniu problemu, jakim jest przemoc w rodzinie.
</t>
    </r>
    <r>
      <rPr>
        <i/>
        <u val="single"/>
        <sz val="9"/>
        <rFont val="Arial"/>
        <family val="2"/>
      </rPr>
      <t>Upowszechnianie i włączanie wstępnej wersji produktu/produktu finalnego do głównego nurtu polityk:</t>
    </r>
    <r>
      <rPr>
        <i/>
        <sz val="9"/>
        <rFont val="Arial"/>
        <family val="2"/>
      </rPr>
      <t xml:space="preserve">
Podjęto następujące działania:
- przeprowadzono 2 seminaria dla decydentów szczebla powiatowego (starostwie, przewodniczący rad powiatów) oraz  wojewódzkiego (przedstawiciele ROPS i Komendy Wojewódzkiej Policji);
- rozpowszechniano informacje na temat działań projektowych w Radio Koszalin i Radio Szczecin , w Głosie Koszalińskim (bezkosztowo), w najbliższym czasie ukaże się również artykuł w biuletynie ROPS;
- prowadzona jest strona www projektu, na której opublikowano Raporty z badań przeprowadzonych w I fazie realizacji projektu.
Działania prowadzone są w celu większego zainteresowania decydentów szczebla powiatowego udziałem w projekcie. Wnioskodawca wysyłał 
do powiatów informacje o działaniach projektowych (o stanie realizacji, efektach).</t>
    </r>
    <r>
      <rPr>
        <sz val="9"/>
        <rFont val="Arial"/>
        <family val="2"/>
      </rPr>
      <t xml:space="preserve">
</t>
    </r>
  </si>
  <si>
    <r>
      <t xml:space="preserve"> </t>
    </r>
    <r>
      <rPr>
        <b/>
        <i/>
        <sz val="9"/>
        <rFont val="Arial"/>
        <family val="2"/>
      </rPr>
      <t>Fundacja Nauka dla Środowiska</t>
    </r>
    <r>
      <rPr>
        <i/>
        <sz val="9"/>
        <rFont val="Arial"/>
        <family val="2"/>
      </rPr>
      <t xml:space="preserve">
</t>
    </r>
    <r>
      <rPr>
        <i/>
        <u val="single"/>
        <sz val="9"/>
        <rFont val="Arial"/>
        <family val="2"/>
      </rPr>
      <t>Prace badawcze prowadzone w ramach projektu i ich efekty:</t>
    </r>
    <r>
      <rPr>
        <i/>
        <sz val="9"/>
        <rFont val="Arial"/>
        <family val="2"/>
      </rPr>
      <t xml:space="preserve">
Zakończono badanie eksploracyjne i przyjęto opracowany raport merytoryczny, który posłużył do dostosowania założeń projektu do rzeczywistych potrzeb systemu pomocy społecznej. Tematyka badań koncentrowała się na zagadnieniach dotyczących szeroko pojętej edukacji finansowej. Opracowano również raport zbiorczy z wyników badań i sytuacji systemu pomocy społecznej w kontekście instytucjonalnego wsparcia procesu usamodzielniania oraz działań edukacyjnych na polu społeczno-finansowym. Wyniki badań wskazały, iż wprowadzenie edukacji finansowej do systemu opieki społecznej pozwoli na niezwykle korzystne oddziaływanie na członków naszego społeczeństwa w tym głównie na dzieci i młodych ludzi.
</t>
    </r>
    <r>
      <rPr>
        <i/>
        <u val="single"/>
        <sz val="9"/>
        <rFont val="Arial"/>
        <family val="2"/>
      </rPr>
      <t>Upowszechnianie i włączanie wstępnej wersji produktu/produktu finalnego do głównego nurtu polityk:</t>
    </r>
    <r>
      <rPr>
        <i/>
        <sz val="9"/>
        <rFont val="Arial"/>
        <family val="2"/>
      </rPr>
      <t xml:space="preserve">
W trakcie realizacji I etapu projektu uzyskano status członka Zachodniopomorskiego Forum Integracji Społecznej - forum skupiającego: instytucje pomocy społecznej, organizacje pozarządowe, środowisko ekspertów, parlamentarzystów szczebla wojewódzkiego i krajowego. Poprzez forum rozpoczęto i kontynuowane będą działania mainstreamingowe.  W trakcie I etapu wdrażania projektu Fundacja Nauka dla Środowiska, jako uczestnik ogólnopolskiego Partnerstwa na rzecz Edukacji Finansowej, wzmacniała wdrażanie produktu na poziomie krajowym - poprzez lobbowanie 
i konsultowanie propozycji uzupełnienia narzędzi pracy socjalnej wykorzystywanych przez instytucje finansowe (NBP) oraz ogólnopolskie organizacje pozarządowe (MFC, FWW, FED, Wioski Dziecięce SOS). Działania realizowane są poprzez m.in.:
- Bezpośrednie spotkania informacyjne z przedstawicielami samorządów, osobami decyzyjnymi, kierownikami i dyrektorami instytucji pomocy społecznej, w celu zainteresowania projektem i promocji produktu. 
- Udział przedstawicieli ROPS i Urzędu Wojewódzkiego w warsztatach partycypacyjnych dotyczących opracowania produktu.
- Otrzymanie opinii i recenzji strategii i produktu innowacyjnego przez Ekspertów Unii Europejskiej i środowiska akademickiego Szkoły Głównej Handlowej w Warszawie oraz Politechniki Koszalińskiej.
- Biuletyn informacyjny, Strona internetowa, Realizacja audycji tematycznych dot. Projektu oraz emisja na antenie Polskiego Radia Szczecin oraz Polskiego Radia Koszalin</t>
    </r>
    <r>
      <rPr>
        <i/>
        <u val="single"/>
        <sz val="9"/>
        <rFont val="Arial"/>
        <family val="2"/>
      </rPr>
      <t xml:space="preserve">
</t>
    </r>
    <r>
      <rPr>
        <b/>
        <i/>
        <sz val="9"/>
        <rFont val="Arial"/>
        <family val="2"/>
      </rPr>
      <t xml:space="preserve">Współpraca ponadnarodowa 
</t>
    </r>
    <r>
      <rPr>
        <i/>
        <sz val="9"/>
        <rFont val="Arial"/>
        <family val="2"/>
      </rPr>
      <t xml:space="preserve">Współpraca skoncentrowana była wyłącznie na dostosowaniu międzynarodowych narzędzi edukacyjnych oraz przekazaniu dobrych praktyk 
i doświadczeń w zakresie możliwości wdrażania edukacji społeczno-finansowej w procesie wczesnej interwencji. Przeprowadzono warsztaty międzynarodowe – tematyka obejmowała metodologię i praktyki edukacji finansowej prowadzonej w Europie, a skierowanej dla osób dorosłych zagrożonych wykluczeniem społecznym. Prowadzący (przedstawiciele obu płci) ukazali doświadczenia Rumunii w procesie tworzenia sieci wsparcia systemu pomocy społecznej oraz współpracy organizacji pozarządowych i rządowego systemu pomocy społecznej na przykładzie projektów realizowanych przez Integra Romania. 
Zakończono dostosowanie międzynarodowych narzędzi edukacyjnych do polskich warunków kulturowych i wymogów systemu pomocy społecznej. Opracowano obszerne ćwiczenia, które  dotyczą dziecięcych zdolności i słabości, rozumienia doświadczeń, wyciągania z nich wniosków, pomocy 
w odzyskaniu szacunku do siebie, własnej wartości oraz do pomocy w uzyskaniu lepszych perspektyw na życie i większej wiary w przyszłość.
Przeprowadzono drugie warsztaty międzynarodowe, w których uczestniczyli przedstawiciele Urzędu Marszałkowskiego Województwa Zachodniopomorskiego, reprezentanci Regionalnego Ośrodka Polityki Społecznej oraz Zachodniopomorskiego Urzędu Wojewódzkiego (Wydziału Polityki Społecznej)  oraz nasi użytkownicy z terenu powiatu białogardzkiego – reprezentanci takich instytucji jak: Powiatowe Centrum Pomocy Rodzinie, Ośrodek Wspierania Rodziny w Białogardzie, Poradnia Psychologiczno-Pedagogicznej, SOS Wioski Dziecięcej w Karlinie, oraz przedstawiciele Zawodowych Rodzin Zastępczych, Pogotowia Rodziny Zastępczej i pracownicy socjalni Ośrodków Pomocy Społecznej z terenu powiatu Białogardzkiego. Zajęcia przedstawiały założenia i metody pracy w procesie edukacji społeczno-finansowej Aflatoun.
W sierpniu odbyła się wizyta studyjna w Rumunii. Uczestniczyli w niej przedstawiciele Wnioskodawcy oraz partnera krajowego. Działania w ramach wizyty studyjnej miały na celu porównanie działań systemu polityki społecznej w obszarze wczesnej interwencji socjalnej w Polsce i Rumunii na przykładzie miasta Oradea. Podczas wizyty miały miejsce spotkania tematyczne z członkami organizacji pozarządowych oraz przedstawicielami Rady Miejskiej Miasta Oradea. Odbyło się spotkanie robocze z przewodniczącą UM do spraw Polityki Społecznej. Zorganizowana została wizyta w Miejskim Ośrodku Pomocy Społecznej oraz w Wiosce Dziecięcej prowadzonej przez niezależną organizację pozarządową Asociatia Caminul Felix.
Zwiedzanie prywatnej Wioski Dziecięcej Asociatia Caminul Felix. Podczas wizyty partnerzy omawiali istotne kwestie dotyczące zaangażowania społeczności lokalnych do walki z wykluczeniem społecznym oraz omawiali szczególną rolę edukacji finansowej jako narzędzia integracji społecznej.
</t>
    </r>
  </si>
  <si>
    <r>
      <rPr>
        <b/>
        <i/>
        <sz val="9"/>
        <rFont val="Arial"/>
        <family val="2"/>
      </rPr>
      <t>Stowarzyszenie Solidarni „PLUS”</t>
    </r>
    <r>
      <rPr>
        <i/>
        <sz val="9"/>
        <rFont val="Arial"/>
        <family val="2"/>
      </rPr>
      <t xml:space="preserve">
</t>
    </r>
    <r>
      <rPr>
        <i/>
        <u val="single"/>
        <sz val="9"/>
        <rFont val="Arial"/>
        <family val="2"/>
      </rPr>
      <t>Prace badawcze prowadzone w ramach projektu i ich efekty:</t>
    </r>
    <r>
      <rPr>
        <i/>
        <sz val="9"/>
        <rFont val="Arial"/>
        <family val="2"/>
      </rPr>
      <t xml:space="preserve">
Aby ściślej zdiagnozować sytuację w kierunku poszerzenia i dostosowania oferty do potrzeb osób uzależnionych/eksperymentujących przeprowadzono w I etapie projektu badania diagnozujące grupy potencjalnych odbiorców oraz użytkowników pod kątem proponowanego programu. W tym celu przeprowadzono ankiety wśród terapeutów uzależnień, a także wśród uczniów szkół gimnazjalnych, ponadgimnazjalnych, studentów szkół wyższych oraz pacjentów ośrodków terapii uzależnień z województwa zachodniopomorskiego
Celem badania było poznanie opinii terapeutów uzależnień aktywnych zawodowo nt. oferty terapeutycznej programów terapii uzależnień w kontekście zmieniających się potrzeb i profilu osób uzależnionych. Badania również miały na celu ukazanie sposobu używania alkoholu, dopalaczy i innych środków psychoaktywnych.
Najważniejsze wnioski z przeprowadzonej ankiety to: zmieniła się diagnoza stawiana osobom zgłaszającym się na leczenie; prawie wszyscy badani wskazali na dostępność oferty długoterminowej dla narkomanów, a krótkoterminowej dla alkoholików; oferta terapeutyczna nie spełnia oczekiwań osób zgłaszających się na leczenie; zmienił się profil osób zgłaszających się na leczenie. Ankiety wykazały, iż oferta terapii uzależnień nie jest wystarczająca. Powinno się ofertę poszerzać oraz modyfikować, obecne rozwiązania są cenną wartością, jednocześnie tworzenie nowych programów przyczyni się do poszerzenia i unowocześnienia oferty.
W celach badawczych, przeprowadzono także wywiad grupowy wśród terapeutów. Jego wyniki wykazały, iż realną zmianą, która odpowiadałaby na potrzeby osób uzależnionych jest, skrócenie programów terapii i intensyfikacja oddziaływań w ramach programów. Odpowiada to na potrzebę szybkiego powrotu do życia społecznego zgłaszaną przez badanych. 
</t>
    </r>
    <r>
      <rPr>
        <i/>
        <u val="single"/>
        <sz val="9"/>
        <rFont val="Arial"/>
        <family val="2"/>
      </rPr>
      <t>Upowszechnianie i włączanie wstępnej wersji produktu/produktu finalnego do głównego nurtu polityk:</t>
    </r>
    <r>
      <rPr>
        <i/>
        <sz val="9"/>
        <rFont val="Arial"/>
        <family val="2"/>
      </rPr>
      <t xml:space="preserve">
Zarówno projekt, jak i jego produkty, prezentowane są na stronie internetowej www.osrodekwdarzewie.pl, dzięki czemu wszyscy zainteresowani mają swobodny dostęp do proponowanej innowacji oraz informacji o realizowanym projekcie.
Za pośrednictwem strony internetowej odbywa się informowanie na każdym etapie realizacji projektu. Osoby zainteresowane, użytkownicy, odbiorcy mają możliwość umieszczania komentarzy na forum dotyczącym projektu i produktu, dzięki czemu będzie mogła następować wymiana opinii. Wnioskodawca nawiązuje kontakty z terapeutami oraz ośrodkami terapii uzależnień, do których kieruje akcję e-mailowa, co ma na celu zapoznanie potencjalnych użytkowników z produktem, uzyskanie informacji zwrotnych dotyczących modelu, propozycji zmian i uwag. Przesłane zostały materiały informacyjno-promocyjne realizowanego produktu finalnego, na konferencje podsumowującą realizację grantu „Poprawa jakości wdrażania projektów innowacyjnych 
i współpracy ponadnarodowej” zorganizowanej  27.10.2011 przez WUP w Gdańsku.</t>
    </r>
    <r>
      <rPr>
        <sz val="9"/>
        <rFont val="Arial"/>
        <family val="2"/>
      </rPr>
      <t xml:space="preserve">
</t>
    </r>
  </si>
  <si>
    <r>
      <rPr>
        <b/>
        <i/>
        <sz val="9"/>
        <rFont val="Arial"/>
        <family val="2"/>
      </rPr>
      <t>Gmina – Miasto Koszalin</t>
    </r>
    <r>
      <rPr>
        <i/>
        <sz val="9"/>
        <rFont val="Arial"/>
        <family val="2"/>
      </rPr>
      <t xml:space="preserve"> 
</t>
    </r>
    <r>
      <rPr>
        <i/>
        <u val="single"/>
        <sz val="9"/>
        <rFont val="Arial"/>
        <family val="2"/>
      </rPr>
      <t>Prace badawcze prowadzone w ramach projektu i ich efekty:</t>
    </r>
    <r>
      <rPr>
        <i/>
        <sz val="9"/>
        <rFont val="Arial"/>
        <family val="2"/>
      </rPr>
      <t xml:space="preserve">
Przeprowadzono badania socjodemograficzne wśród
150 respondentów - osób bezdomnych oraz zagrożonych bezdomnością. Założono, że w badaniu głównymi respondentami będą z jednej strony osoby bezdomne przebywające w miejscach instytucjonalnego wsparcia z drugiej zaś osoby przebywające w miejscach niemieszkalnych takich jak: dworce, działki, altanki, ulice, parki, pustostany.  Drugie badanie dotyczyło „Desk research” dokumentów programowych miasta. Badaniem objęto wybrane instytucje z terenu miasta mające istotny wpływ na kształtowanie polityki społecznej oraz bezpośrednio pracujące z osobami bezdomnymi i zagrożonymi bezdomnością. Przeprowadzono również analizę dokumentów programowych miasta pod kątem ich zgodności, zasobów, braków. 
W ramach zrealizowanej diagnozy zidentyfikowano najważniejsze zagadnienia problemowe, które dotyczyły m.in. następujących obszarów: 
- Występująca miejscami różnica oceny koszalińskiego systemu pomocy ludziom bezdomnym pomiędzy instytucjami publicznymi a organizacjami pozarządowymi realizującymi usługi. 
- Kompleksowe zadania i działania ukierunkowane na wzmocnienie procesu usamodzielnienia, integracji i wychodzenia z bezdomności. 
- Wysoko zindywidualizowana, wszechstronna i wielowymiarowej pracy socjalnej realizowana z osobami bezdomnymi, polegająca na indywidualnym asystowaniu i towarzyszeniu ludziom bezdomnym w procesie wychodzenia z bezdomności. 
- System monitorowania i przepływu informacji o osobach zadłużonych i zagrożonych eksmisją pomiędzy podmiotami mieszkalnictwa a pomocą społeczną a w konsekwencji także ograniczona systemowa praca socjalna ukierunkowana na zapobieganie bezdomności z jednostkami czy rodzinami nią zagrożonymi (profilaktyka). 
Powyższe wnioski potwierdzają potrzebe realizacji projektu „WEKTOR ZMIAN”, który wprowadzi nowe narzędzia (streetworking, asystentura), wpłynie na zmianę wizerunku osób bezdomnych oraz zostanie wypracowany system przekazywania informacji i monitoringu.
</t>
    </r>
    <r>
      <rPr>
        <i/>
        <u val="single"/>
        <sz val="9"/>
        <rFont val="Arial"/>
        <family val="2"/>
      </rPr>
      <t>Upowszechnianie i włączanie wstępnej wersji produktu/produktu finalnego do głównego nurtu polityk:</t>
    </r>
    <r>
      <rPr>
        <i/>
        <sz val="9"/>
        <rFont val="Arial"/>
        <family val="2"/>
      </rPr>
      <t xml:space="preserve">
Działania przewidziane do realizacji na rok 2012.
</t>
    </r>
  </si>
  <si>
    <r>
      <rPr>
        <b/>
        <i/>
        <sz val="9"/>
        <rFont val="Arial"/>
        <family val="2"/>
      </rPr>
      <t xml:space="preserve">Związek Pracodawców Pomorza Zachodniego LEWIATAN 
 </t>
    </r>
    <r>
      <rPr>
        <i/>
        <u val="single"/>
        <sz val="9"/>
        <rFont val="Arial"/>
        <family val="2"/>
      </rPr>
      <t>Prace badawcze prowadzone w ramach projektu i ich efekty:</t>
    </r>
    <r>
      <rPr>
        <i/>
        <sz val="9"/>
        <rFont val="Arial"/>
        <family val="2"/>
      </rPr>
      <t xml:space="preserve">
Przeprowadzona w pierwszym etapie projektu analiza problemu składała się z kilku elementów. Jednym z nich było przeanalizowanie dostępnych, gotowych i opublikowanych źródeł dotyczących problematyki projektu w zakresie: skali zjawiska niepełnosprawności, poziomu aktywności zawodowej, przyczyn niskiego poziomu zatrudnienia. Ze względu na specyfikę problemu zostały przeprowadzone badania własne, które skoncentrowały się na poszukiwaniu odpowiedzi o „Potencjał NGO a diagnoza możliwości zawiązania bliskiej współpracy pomiędzy NGO (w ramach klastra) na rzecz aktywizacji zawodowej ich niepełnosprawnych podopiecznych w porozumieniu ze środowiskiem pracodawców”. Wszystkie źródła potwierdziły założenia projektowe.
Wyniki badań wskazały, iż aby wykorzystać potencjał NGO istnieje realna potrzeba:
- stworzenia specjalistycznego, dedykowanego NGO portalu internetowego
- branżowej, sektorowej koordynacji działań
- powstania ośrodka koordynującego działania: wewnętrzne (pomiędzy samymi NGO); zewnętrzne (z środowiskiem pracodawców)
</t>
    </r>
    <r>
      <rPr>
        <i/>
        <u val="single"/>
        <sz val="9"/>
        <rFont val="Arial"/>
        <family val="2"/>
      </rPr>
      <t>Upowszechnianie i włączanie wstępnej wersji produktu/produktu finalnego do głównego nurtu polityk:</t>
    </r>
    <r>
      <rPr>
        <i/>
        <sz val="9"/>
        <rFont val="Arial"/>
        <family val="2"/>
      </rPr>
      <t xml:space="preserve">
Ze względu na fakt, iż nie została opracowana jeszcze finalna wersja produktu innowacyjnego działania upowszechniające i włączające prowadzono 
w ograniczonym zakresie tzn.:
- udzielano informacji o opracowywanym produkcie jak i strategii jego wdrażania przez pracowników projektu
- prowadzono prace nad opracowywaniem portalu internetowego upowszechniającego i włączającego produkt
- przekazywano sugestie i opinie od grup docelowych oraz empowerment do zespołu opracowującego produkt
- zorganizowane zostały 2 spotkania specjalnie wyselekcjonowanej grupy empowerment (przedstawiciele NGO, pracodawców i osób niepełnosprawnych) opiniującej zarówno produkt jak 
i strategię jego wdrażania.
</t>
    </r>
  </si>
  <si>
    <r>
      <rPr>
        <b/>
        <i/>
        <sz val="9"/>
        <rFont val="Arial"/>
        <family val="2"/>
      </rPr>
      <t>Fundacja Drabina Rozwoju</t>
    </r>
    <r>
      <rPr>
        <i/>
        <sz val="9"/>
        <rFont val="Arial"/>
        <family val="2"/>
      </rPr>
      <t xml:space="preserve"> 
</t>
    </r>
    <r>
      <rPr>
        <i/>
        <u val="single"/>
        <sz val="9"/>
        <rFont val="Arial"/>
        <family val="2"/>
      </rPr>
      <t>Prace badawcze prowadzone w ramach projektu i ich efekty:</t>
    </r>
    <r>
      <rPr>
        <i/>
        <sz val="9"/>
        <rFont val="Arial"/>
        <family val="2"/>
      </rPr>
      <t xml:space="preserve">
Dla uszczegółowienia przyczyn, konsekwencji i skali występowania problemów dzieci i młodzieży przeprowadzono badania: 
- Kwestionariuszowe Umiejętności Społecznych Dziecka 10-13 lat  i 6-9 lat 
- Kwestionariuszowe  samooceny dzieci starszych
- Wywiady strukturyzowane z dziećmi  wykorzystujące  pytania zamknięte, techniki projekcyjne (niedokończonych zdań, kolorów), rysunki sytuacji trudnych i  pytania otwarte. 
- Wywiady z Wychowawcami i Pedagogami  ustrukturalizowane, zawierające pytania otwarte i zamknięte oraz wykorzystujące skalę Likerta.
Obie grupy dzieci mają kłopot z rozumieniem stanów emocjonalnych innych osób. W domach rodzinnych, w których spotykały ich trudności oraz w toku wcześniejszych różnych doświadczeń nauczyły się prawdopodobnie, że świat emocji to świat niebezpieczny i często emocje oznaczają kłopoty. Projekt w przyjazny sposób powinien opowiadać o emocjach i tym, że wszystkie są potrzebne, tylko niektóre nieprzyjemne. Dziecko powinno uwrażliwić się na subtelne przejawy emocji oraz przyjrzeć temu co się dzieje w nim podczas przeżywania różnych emocji. Świadomość dużej zależności dzieci  powinna towarzyszyć twórcom projektu. Uwzględnienie powyższych treści w projekcie wyrobi w dzieciach świadomości, że kontrola emocjonalna jest możliwa
 i jest potrzebna oraz pozwoli na wypracowanie w dzieciach przekonania, że emocje nie są tożsame z reagowaniem oraz, że o emocjach można również mówić.
</t>
    </r>
    <r>
      <rPr>
        <i/>
        <u val="single"/>
        <sz val="9"/>
        <rFont val="Arial"/>
        <family val="2"/>
      </rPr>
      <t>Upowszechnianie i włączanie wstępnej wersji produktu/produktu finalnego do głównego nurtu polityk:</t>
    </r>
    <r>
      <rPr>
        <i/>
        <sz val="9"/>
        <rFont val="Arial"/>
        <family val="2"/>
      </rPr>
      <t xml:space="preserve">
W związku z tym, że obecnie rozpoczęto etap testowania produktu przygotowane zostały następujące działania upowszechniające i włączające:
- zaangażowanie użytkowników w proces testowania, w tym przez uwzględnianie otrzymywanych od nich informacji zwrotnych (opracowany został system informacji zwrotnych: ankiety, arkusze ocen itp.; dostosowany do grupy użytkowników, weryfikujący produkt pod względem: rozwiązań technicznych, obsługi, użyteczności, oddziaływania na odbiorców, dostępności, poprawności metodycznej; Jest on nastawiony na identyfikację braków i niedociągnięć
- Beneficjent jest w trakcie budowania bazy danych użytkowników wyrażających zainteresowanie zastosowaniem wypracowywanego rozwiązania.
Kolejne działania takie jak: prezentacje produktu, doradztwo w jego zastosowaniu czy konsultacje na etapie jego wdrażania będą prowadzone 
w późniejszych etapach projektu. 
</t>
    </r>
  </si>
  <si>
    <r>
      <rPr>
        <b/>
        <i/>
        <sz val="9"/>
        <rFont val="Arial"/>
        <family val="2"/>
      </rPr>
      <t>Towarzystwo Wspierania Inicjatyw Kulturalno – Społecznych „TWIKS”</t>
    </r>
    <r>
      <rPr>
        <i/>
        <sz val="9"/>
        <rFont val="Arial"/>
        <family val="2"/>
      </rPr>
      <t xml:space="preserve">
</t>
    </r>
    <r>
      <rPr>
        <i/>
        <u val="single"/>
        <sz val="9"/>
        <rFont val="Arial"/>
        <family val="2"/>
      </rPr>
      <t>Prace badawcze prowadzone w ramach projektu i ich efekty:</t>
    </r>
    <r>
      <rPr>
        <i/>
        <sz val="9"/>
        <rFont val="Arial"/>
        <family val="2"/>
      </rPr>
      <t xml:space="preserve">
Zagłębiając się w szczegółowe ujęcie przyczynowości problemu wykluczenia społecznego młodzieży, Wnioskodawca powołał się na istniejące badania oraz przeprowadził własne. Celem badań było zebranie informacji odnoszących się do problemu związanego ze zwiększeniem dostępu do innowacyjnych metod wczesnej interwencji psycho-społecznej i przeciwdziałania wykluczeniu społecznemu młodzieży w woj. zachodniopomorskim  
w ramach projektu „Terapia w Piaskownicy – rozwój innowacyjnych form wsparcia”.
Wyniki badania metodą zogniskowanego wywiadu grupowego (FGI) wskazały na zbyt małe nakłady na profesjonalny rozwój kadry zajmującej się pomocą psychoterapeutyczną w województwie zbyt małą sieć placówek oferujących taką pomoc, ograniczone możliwości przerobowe takich miejsc czy zbyt małą ilość osób posiadających odpowiednie kwalifikacje. 
Dodatkowo zbadano zapotrzebowanie na wsparcie psychologiczne młodych osób zamieszkujących teren województwa zachodniopomorskiego. Wyniki sugerują, że rozwój innowacyjnych metod psychoterapii młodzieży oraz wzmocnienie kadry terapeutów poprzez wyposażenie ich w nowe innowacyjne narzędzie pracy przy jednoczesnym wyposażeniu ośrodków stosujących nowe metody przyczyni się do skuteczniejszego radzenia sobie z problemem wykluczenia u młodzieży. 
</t>
    </r>
    <r>
      <rPr>
        <i/>
        <u val="single"/>
        <sz val="9"/>
        <rFont val="Arial"/>
        <family val="2"/>
      </rPr>
      <t>Upowszechnianie i włączanie wstępnej wersji produktu/produktu finalnego do głównego nurtu polityk:</t>
    </r>
    <r>
      <rPr>
        <i/>
        <sz val="9"/>
        <rFont val="Arial"/>
        <family val="2"/>
      </rPr>
      <t xml:space="preserve">
- Opracowano stronę internetową poświęconą metodzie Sandplay, która na bieżąco jest uaktualniania. Informacje o projekcie umieszczane były na stronach internetowych partnerów oraz na stronach ngo.pl, newsletter Urzędu Miasta Szczecin.
- Członkowie Grupy Roboczej włączyli się w proces upowszechniania i empowermentu, przeprowadzając zajęcia metodą Sandplay
- W dniu 29.05.2011 w godz. 11.00 – 19.00 na Jasnych Błoniach w Szczecinie odbyło się X Szczecińskie Spotkanie Organizacji Pozarządowych POD PLATANAMI. Przedstawiciele Grupy Roboczej pod szyldem Pracowni Psychoedukacji  w ramach promocji i upowszechniania projektu zaprezentowali metodę Terapii w Piaskownicy. Stoisko na którym członkowie GR prezentowali  piaskownicę wraz z figurkami i przedstawiali metodę cieszyło się szerokim zainteresowaniem zarówno rodziców jak i dzieci oraz instytucji (szkoły, przedszkola In.)  
- Odbył się w ramach II Wojewódzkiego Seminarium  „Profilaktyka krzywdzenia małych dzieci - Interdyscyplinarna sieć profesjonalnego działania przeciw przemocy” wykład dotyczący Psychoterapii  w Piaskownicy w kontekście diagnozy i  terapii traumy u dzieci.
- Odbyły się obrady II Ogólnopolskiego Forum Szkół Szpitalnych, na którym koordynator merytoryczny projektu wprowadził uczestników Forum w obszar nowej w naszym województwie metody terapeutycznej za pomocą prezentacji „Terapia w piaskownicy… Z mojej praktyki”.  
- Przygotowano pismo do Marszałka Województwa Zachodniopomorskiego w celu ujęcia Metody Terapii w piaskownicy w ramach Regionalnego Programu Ochrony Zdrowia Psychicznego dla Województwa Zachodniopomorskiego na lata 2011-2015.
</t>
    </r>
    <r>
      <rPr>
        <b/>
        <i/>
        <sz val="9"/>
        <rFont val="Arial"/>
        <family val="2"/>
      </rPr>
      <t>Współpraca ponadnarodowa:</t>
    </r>
    <r>
      <rPr>
        <i/>
        <sz val="9"/>
        <rFont val="Arial"/>
        <family val="2"/>
      </rPr>
      <t xml:space="preserve">
W ramach współpracy ponadnarodowej odbyto wizytę partnerską w Apfelstetten pod Stuttgartem u partnera niemieckiego DGST. Podczas wizyty omówiono strukturę projektu, plan działania, ewaluację i zarządzanie projektem, zaznajomiono się z dotychczasową działalnością partnerów, odbyto spotkanie z ekspertami niemieckimi (terapeutami stosującymi metodę) i beneficjentami, omówiono podstawy pracy metodą, zdobywano dobre praktyki. Ustalono propozycję terminów kolejnych spotkań oraz specyfikę osób wchodzących w skład Grupy Roboczej, omówiono współpracę podczas realizacji projektu 
w podziale na poszczególne zadania, w tym warunki współpracy z ekspertami z Niemiec. Grupa Robocza, po konsultacjach z ekspertami niemieckimi opracowała wstępny zarys szkieletu Metody terapii w piaskownicy, przystosowany do warunków polskich. Kontynuowano ponadto prace nad strategią wdrażania projektu i budową produktu finalnego.
</t>
    </r>
  </si>
  <si>
    <r>
      <t xml:space="preserve">Powiat Goleniowski
</t>
    </r>
    <r>
      <rPr>
        <i/>
        <u val="single"/>
        <sz val="9"/>
        <rFont val="Arial"/>
        <family val="2"/>
      </rPr>
      <t>Prace badawcze prowadzone w ramach projektu i ich efekty:</t>
    </r>
    <r>
      <rPr>
        <i/>
        <sz val="9"/>
        <rFont val="Arial"/>
        <family val="2"/>
      </rPr>
      <t xml:space="preserve">
 Przedmiotem prac badawczych była usługa polegająca na przeprowadzeniu na terenie Powiatu Goleniowskiego diagnozy skuteczności i atrakcyjności obecnie stosowanych metod oddziaływania wychowawczego oraz opracowanie innowacyjnej metodologii prowadzenia i scenariuszy zajęć, szczegółowych opisów narzędzi oddziaływania wychowawczego uwzględniających, zidentyfikowane 
w trakcie prowadzonych badań, rzeczywiste potrzeby (zarówno młodzieży zagrożonej wykluczeniem jak i osób niosących im pomoc), problemy (napotykane przez osoby prowadzące resocjalizację, młodzież zagrożoną wykluczeniem, zgłaszane przez młodzież poddaną resocjalizacji i ich prawnych opiekunów) oraz przyczyny (postępującej demoralizacji oraz nieskuteczności obecnie stosowanych metod i form oddziaływania wychowawczego).
</t>
    </r>
    <r>
      <rPr>
        <i/>
        <u val="single"/>
        <sz val="9"/>
        <rFont val="Arial"/>
        <family val="2"/>
      </rPr>
      <t xml:space="preserve">Upowszechnianie i włączanie wstępnej wersji produktu/produktu finalnego do głównego nurtu polityk:
</t>
    </r>
    <r>
      <rPr>
        <i/>
        <sz val="9"/>
        <rFont val="Arial"/>
        <family val="2"/>
      </rPr>
      <t xml:space="preserve">Realizacja tego działania nie została przeprowadzona w związku z negatywną oceną strategii wdrażania projektu innowacyjnego.
</t>
    </r>
  </si>
  <si>
    <t xml:space="preserve">*** W związku z problemami technicznymi niepozwalającymi na generowanie raportów z lokalnej bazy PEFS oraz czasochłonnym procesem filtrowania danych zapisanych na poszczególnych nośnikach elektronicznych od Beneficjentów (PEFS), wartość wskaźnika analizowana w sprawozdaniu ma jedynie charakter poglądowy. Dokładna osiągnięta wartość wskaźnika zostanie podana w sprawozdaniu za I półrocze 2012r. </t>
  </si>
  <si>
    <t>Rozporządzenie Ministra Rozwoju Regionalnego z 15.12.2010r. w sprawie udzielania pomocy publicznej w ramach Programu Operacyjnego Kapitał Ludzki (Dz. U. z 2010r. Nr 239, poz. 1598 z późn.zm.)</t>
  </si>
  <si>
    <r>
      <t xml:space="preserve">Umowy z pomocą publiczną, które zostały rozwiązane (POKL.08.01.01-32-172/09, POKL.08.01.01-32-147/09 oraz POKL.08.01.01-32-115/11) nie zostały uwzględnione w niniejszym zestawieniu (nie doszło do przekazania transzy). Umowa dotycząca projektu POKL.08.01.01-32-021/09 również została rozwiązana, jednakże została ujęta w zestawieniu, ponieważ zostały poniesione wydatki - Projektodawca rozliczył część otrzymanych środków 1 wnioskiem o płatność. Dane dotyczące wielkości wypłaconej pomocy publicznej oraz pomocy </t>
    </r>
    <r>
      <rPr>
        <i/>
        <sz val="10"/>
        <rFont val="Arial"/>
        <family val="2"/>
      </rPr>
      <t>de minimis</t>
    </r>
    <r>
      <rPr>
        <sz val="10"/>
        <rFont val="Arial"/>
        <family val="2"/>
      </rPr>
      <t xml:space="preserve"> zostały wykazane zgodnie z </t>
    </r>
    <r>
      <rPr>
        <i/>
        <sz val="10"/>
        <rFont val="Arial"/>
        <family val="2"/>
      </rPr>
      <t>Zasadami systemu sprawozdawczości</t>
    </r>
    <r>
      <rPr>
        <sz val="10"/>
        <rFont val="Arial"/>
        <family val="2"/>
      </rPr>
      <t xml:space="preserve"> obowiązującymi od 1 stycznia 2012r.</t>
    </r>
  </si>
  <si>
    <r>
      <t xml:space="preserve">Umowy z pomocą publiczną, które zostały rozwiązane (POKL.08.01.01-32-172/09, POKL.08.01.01-32-147/09 oraz POKL.08.01.01-32-115/11) nie zostały uwzględnione w niniejszym zestawieniu (nie doszło do przekazania transzy). Umowa dotycząca projektu POKL.08.01.01-32-021/09 również została rozwiązana, jednakże została ujęta w zestawieniu, ponieważ zostały poniesione wydatki - Projektodawca rozliczył część otrzymanych środków 1 wnioskiem o płatność. Dane dotyczące wielkości wypłaconej pomocy publicznej oraz pomocy de minimis zostały wykazane zgodnie z wartościami wykazanymi w Załączniku 2 do </t>
    </r>
    <r>
      <rPr>
        <i/>
        <sz val="10"/>
        <rFont val="Arial"/>
        <family val="2"/>
      </rPr>
      <t>Wniosku beneficjenta o płatność</t>
    </r>
    <r>
      <rPr>
        <sz val="10"/>
        <rFont val="Arial"/>
        <family val="2"/>
      </rPr>
      <t xml:space="preserve"> oraz według </t>
    </r>
    <r>
      <rPr>
        <i/>
        <sz val="10"/>
        <rFont val="Arial"/>
        <family val="2"/>
      </rPr>
      <t>Zasad systemu sprawozdawczości</t>
    </r>
    <r>
      <rPr>
        <sz val="10"/>
        <rFont val="Arial"/>
        <family val="2"/>
      </rPr>
      <t xml:space="preserve"> obowiązujących od 1 stycznia 2012r.</t>
    </r>
  </si>
  <si>
    <t>Konkurs rozpoczęty i zakończony w okresie sprawozdawczym</t>
  </si>
  <si>
    <t>1. Wzmocnienie współpracy przedsiębiorców z sektorem nauki
2. Metody utrzymania aktywności zawodowej pracowników w grupie wiekowej 50+
3. Poszukiwanie metod zwiększenia zaangażowania partnerów społecznych i gospodarczych na rzecz wzmocnienia potencjału adaptacyjnego przedsiębiorstw</t>
  </si>
  <si>
    <t>31.03.2011r. - 30.12.2011r.</t>
  </si>
  <si>
    <t>Kryterium strategiczne</t>
  </si>
  <si>
    <t>1. Wzmocnienie współpracy przedsiębiorców z sektorem nauki</t>
  </si>
  <si>
    <t>3. Poszukiwanie metod zwiększenia zaangażowania partnerów społecznych i gospodarczych na rzecz wzmocnienia potencjału adaptacyjnego przedsiębiorstw</t>
  </si>
  <si>
    <t>Model Adaptacyjnego Transferu Rozwiązań Innowacyjnych i Eksperckich: MATRIX</t>
  </si>
  <si>
    <t>Zachodniopomorskie liderem dialogu społecznego. Model wspierania aktywności partnerów społecznych i gospodarczych w budowaniu możliwości adaptacyjnych przedsiębiorstw</t>
  </si>
  <si>
    <t>Zachodniopomorska Szkoła Biznesu</t>
  </si>
  <si>
    <t>Nawigator Doradztwo Gospodarcze 
Sławomir Kośmicki</t>
  </si>
  <si>
    <t>02.01.2012r. - 31.12.2015r.</t>
  </si>
  <si>
    <t>01.01.2012r. - 31.12.2014r.</t>
  </si>
  <si>
    <t>Produktem finalnym projektu będzie zbudowanie, upowszechnianie i włączanie modelu addytywnego transferu innowacji i ekspertów, zwany dalej MATRIX, oparty na powiązaniach maceirzowych. MATRIX będzie obejmować Platformę Webową (PW) oraz zestaw procedur addytywnego transferu iinowacji i ekspertów (Procedury). PW składać się będzie z 3 komponentów: Baza wiedzy (BW), Baza ekspertów (BE) i Baza praktyk i staży (BPS).</t>
  </si>
  <si>
    <t>Produktem finalnym projektu będzie opracowanie uniwersalnego modelu wspierania aktywności partnerów społecznych i gospodarczych (PSiG) w procesie budowania możliwości adaptacyjnych przedsiębiorstw poprzez zarządzanie procesem dialogu społecznego.</t>
  </si>
  <si>
    <t>Nie</t>
  </si>
  <si>
    <t xml:space="preserve">W ramach projektu POKL.08.01.02-32-050/10 przed opracowaniem strategii wdrażania projektu innowacyjnego przeprowadzone zostały badania na grupie regionalnych potencjalnych restarterów zarówno w formie ankiet jak i wywiadów pogłebionych, których wyniki pozwoliły dostosować projektowany zakres usług do zgłoszonych potrzeb i dokładnie określonego profilu odbiorcy. Dzięki uczestnictwu w konferencji prezentującej wyniki badania przeprowadzonego pośród firm zlikwidowanych (PARP "Druga szansa na sukces przedsiębiorstwa" 29.11.2011 Warszawa), udało się porównać wyniki badania regionalnego z badaniem obejmujących cały kraj i upewnić się, że model opracowany regionalnie może być wdrażany w dalszym etapie również w całym kraju. </t>
  </si>
  <si>
    <t xml:space="preserve">W ramach współpracy ponadnarodowej zespół wraz z członkami grupy roboczej na samym początku odwiedzili ośrodki w Wielkiej Brytanii, które z sukcesem stosowały i w dalszym ciągu stosują testowane w ramach projektu rozwiązanie tj. zestaw usług doradczych, mających na celu wsparcie dla pragnącego założyć własną działalność restartera. Wizyta studyjna umożliwiła lepsze zrozumienie tematu oraz stanowiła znaczący wkład w dalsze prace nad instrumentem finalnym. Następnie w ramach współpracy opracowana została strategia (zatwierdzona przez RŚT oraz KŚT), podręczniki dla użytkowników oraz szeroko rozumianych doradców. Przygotowano również przewodnik dla zakładających własną działalność. Wszelkie opracowania przygotowane zostały dwujęzycznie (ANG-PL) i zostaną przekazane uczestnikom warsztatów zaplanowanych na styczeń 2012, które będą poprowadzone przez partnera projektu oraz eksperta miedzynarodowego. </t>
  </si>
  <si>
    <t>Tabela nie jest zgodna ze Sprawozdaniem rocznym za 2010 rok z uwagi na dokonane przez Beneficjentów w 2011 roku korekty załączników nr 2 do wniosków o płatność zatwierdzonych i wprowadzonych do KSI do końca 2010 roku. Instytucja Pośrednicząca mogła w całości zweryfikować załączniki nr 2 dopiero po otrzymaniu wszystkich formularzy PEFS w ramach danego projektu. Dokumenty sprawozdawcze często były niespójne i wymagały korekty.
Z powodów technicznych nie jest możliwe urealnienie wskaźników produktu zgodnie z Zasadami systemu sprawozdawczości PO KL (nie jest możliwe wygenerowanie raportu z lokalnej bazy danych PEFS). W przypadku usunięcia występującego błędu/udostępnienia możliwości wygenerowania w/w raportów, dane zostaną urealnione.</t>
  </si>
  <si>
    <t>Tabela nie jest zgodna ze Sprawozdaniem rocznym za 2010 rok z uwagi na dokonane przez Beneficjentów w 2011 roku korekty załączników nr 2 do wniosków o płatność zatwierdzonych i wprowadzonych do KSI do końca 2010 roku. Instytucja Pośrednicząca mogła w całości zweryfikować załączniki nr 2 dopiero po otrzymaniu wszystkich formularzy PEFS w ramach danego projektu. Dokumenty sprawozdawcze często były niespójne i wymagały korekty.</t>
  </si>
  <si>
    <t>Konkurs otwarty nr 1/9.2/IN/11 rozpoczęty i zakończony w okresie sprawozdawczym</t>
  </si>
  <si>
    <t>"Modernizacja oferty kształcenia zawodowego w powiązaniu z potrzebami lokalnego/regionalnego rynku pracy"</t>
  </si>
  <si>
    <t>12 589 810,00 zł.</t>
  </si>
  <si>
    <t>31.03.2011 - 30.12.2011</t>
  </si>
  <si>
    <t>kryterium strategiczne</t>
  </si>
  <si>
    <t>konkursowy</t>
  </si>
  <si>
    <t>"Innowacyjne podręczniki do kształcenia zawodowego"</t>
  </si>
  <si>
    <t xml:space="preserve">EUROPIL Elżbieta Pilch </t>
  </si>
  <si>
    <t>01.01.2012 - 31.12.2015</t>
  </si>
  <si>
    <t>2 655 200,00 zł. (w tym komponent ponadnarodowy: 134 000,00 zł.)</t>
  </si>
  <si>
    <t>PRODUKT FINALNY to opracowany model e-podręcznika dla kształcenia zawodowego złożony z następujących elementów:
- 2 programy szkoleniowe dla nauczycieli (szkolenia techniczne związane z obsługą narzędzi, szkolenia miękkie dotyczące barier w korzystaniu z multimediów);
- Podręcznik metodyczny dla nauczycieli wraz z modelowymi konspektami zajęć do pracy z uczniami;
- Modelowy e-podręcznik dla szkół zawodowych z uwzględnieniem dorobku szkolnictwa brytyjskiego;
- Publikacja dotycząca wykorzystania multimedialnych narzędzi wsparcia kształcenia zawodowego;
- Multimedialna Platforma kształcenia zawodowego wykorzystująca rozwiązania brytyjskie w tej dziedzinie.
Opisany w formie poradnika (publikacja książkowa + plik w formie elektronicznej) model będzie przedmiotem upowszechnienia i włączania do polityki. Dodatkowo, poszczególne elementy modelu będą upowszechniane w postaci pakietów informacyjnych, na portalu internetowym oraz w trakcie spotkań i prezentacji.</t>
  </si>
  <si>
    <t>tak</t>
  </si>
  <si>
    <t>Wielka Brytania</t>
  </si>
  <si>
    <t>1. Wsparcie eksperckie – spotkania w Polsce z ekspertem zagranicznym przy opracowywaniu wstępnej i finalnej wersji produktu oraz strategii wdrażania projektu;
2. Dwa wyjazdy studyjne do Wielkiej Brytanii (kadra projektu + nauczyciele szkół zawodowych - łącznie 15 osób) - zapoznanie kadry projektu i nauczycieli kształcenia zawodowego z najnowocześniejszymi brytyjskimi metodami nauczania w kształceniu zawodowym (m.in. wykorzystanie ICT, inne nietradycyjne metody) oraz wskazanie modelowych rozwiązań pomocnych przy opracowywaniu e-podręcznika oraz platformy edukacyjnej; 
3. Analiza rozwiązań brytyjskich w zakresie e-podręczników.</t>
  </si>
  <si>
    <t xml:space="preserve">wyjaśnienie dot. pkt 3 ZATRUDNIENI:
W odniesieniu do wiersza "w tym zatrudnieni w administracji publicznej" wartość MP za rok ubiegły 2010 i MR za rok bieżący jest niezgodna z MP za rok bieżący 2011, ze względu na korektę danych do roku 2010 r. 
Dane odnoszące się do osób zatrudnionych w administracji publicznej nie mogły zostać skorygowane w kolumnie MR ponieważ wartość osób zatrudnionych w poszczególnych przedsiębiorstwach przewyższałaby sumę ogółem ZATRUDNIENI.
Nie wszystkie osoby zatrudnione zostały przypisane do poszczególnych typów zatrudnienia i przedsiębiorstw, ze względu na brak pozyskania danych przez Projektodawców i brak możliwości ich uzupełnienia. </t>
  </si>
  <si>
    <t>Działanie 6.3</t>
  </si>
  <si>
    <t>Działanie 7.1</t>
  </si>
  <si>
    <t>Poddziałanie 7.3</t>
  </si>
  <si>
    <t>Poddziałanie 7.4</t>
  </si>
  <si>
    <t>Działanie 9.6</t>
  </si>
  <si>
    <t>W bieżącym sprawozdaniu nie wykazano żadnych wartości dotyczących wskaźnika efektywności zatrudnieniowej, ponieważ projekty zobowiązane kryterium wyboru do monitorowania wskaźnika efektywności zatrudnieniowej, zostały dopiero przyjęte do realizacji. Do żadnego z ww. projektów nie został jeszcze złożony wniosek o płatność, tym samym, żaden z uczestników nie zakończył udziału w projekcie.</t>
  </si>
  <si>
    <t xml:space="preserve">Beneficjentem wykazanej w ramach Działania 9.3 pomocy publicznej jest Projektodawca – Fundacja oświatowa – Europejskie Centrum Edukacyjne w Koszalinie. Pomoc publiczna dotycząca projektu jest pomocą de minimis w postaci zakupów w ramach cross-financingu. Łączna wartość pomocy publicznej wynosi 59 430,00 zł. i wchodzi w całości w wartość dofinansowania. Pomoc publiczna de minimis nie wymaga wniesienia wkładu prywatnego, zatem wysokość dofinansowania wynosi 889 292,00 zł. </t>
  </si>
  <si>
    <t>Działanie 7.3</t>
  </si>
  <si>
    <t xml:space="preserve">     
W okresie sprawozdawczym nie wykazano wartości dotyczących efektywności zatrudnieniowej ponieważ projekty, które są zobowiązane do monitorowania powyższego wskaźnika zostały przyjęte do realizacji w ramach konkursów ogłoszonych na podstawie Planu Działania na 2011 r. i żaden z uczestników projektu nie zakończył w nich udziału.  </t>
  </si>
  <si>
    <r>
      <t xml:space="preserve">Pomoc publiczna oraz pomoc </t>
    </r>
    <r>
      <rPr>
        <i/>
        <sz val="10"/>
        <rFont val="Arial"/>
        <family val="2"/>
      </rPr>
      <t>de minimis</t>
    </r>
    <r>
      <rPr>
        <sz val="10"/>
        <rFont val="Arial"/>
        <family val="2"/>
      </rPr>
      <t xml:space="preserve"> udzialana na rzecz MŚP przez instytucje pełniące rolę pośredników</t>
    </r>
  </si>
  <si>
    <r>
      <t>2.</t>
    </r>
    <r>
      <rPr>
        <sz val="10"/>
        <rFont val="Arial"/>
        <family val="2"/>
      </rPr>
      <t xml:space="preserve"> </t>
    </r>
    <r>
      <rPr>
        <sz val="10"/>
        <rFont val="Arial"/>
        <family val="2"/>
      </rPr>
      <t xml:space="preserve">liczba wniosków ocenionych negatywnie po ocenie formalnej </t>
    </r>
    <r>
      <rPr>
        <sz val="7"/>
        <rFont val="Arial"/>
        <family val="2"/>
      </rPr>
      <t xml:space="preserve">(2) (3) </t>
    </r>
    <r>
      <rPr>
        <sz val="10"/>
        <rFont val="Arial"/>
        <family val="2"/>
      </rPr>
      <t xml:space="preserve">: </t>
    </r>
  </si>
  <si>
    <r>
      <t xml:space="preserve">3. liczba protestów od negatywnej oceny formalnej projektów, </t>
    </r>
    <r>
      <rPr>
        <sz val="10"/>
        <rFont val="Arial"/>
        <family val="2"/>
      </rPr>
      <t xml:space="preserve">które wpłynęły do IOK </t>
    </r>
    <r>
      <rPr>
        <sz val="10"/>
        <rFont val="Arial"/>
        <family val="2"/>
      </rPr>
      <t>w tym:</t>
    </r>
  </si>
  <si>
    <r>
      <t>3</t>
    </r>
    <r>
      <rPr>
        <sz val="10"/>
        <rFont val="Arial"/>
        <family val="2"/>
      </rPr>
      <t xml:space="preserve">. </t>
    </r>
    <r>
      <rPr>
        <sz val="10"/>
        <rFont val="Arial"/>
        <family val="2"/>
      </rPr>
      <t>liczba odwołań od negatywnej oceny formalnej projektów,</t>
    </r>
    <r>
      <rPr>
        <sz val="10"/>
        <rFont val="Arial"/>
        <family val="2"/>
      </rPr>
      <t xml:space="preserve"> które wpłynęły do IP </t>
    </r>
    <r>
      <rPr>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</si>
  <si>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</si>
  <si>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sz val="7"/>
        <rFont val="Arial"/>
        <family val="2"/>
      </rPr>
      <t>(3)</t>
    </r>
    <r>
      <rPr>
        <sz val="10"/>
        <rFont val="Arial"/>
        <family val="2"/>
      </rPr>
      <t xml:space="preserve">: </t>
    </r>
  </si>
  <si>
    <r>
      <t xml:space="preserve">3.2 pozostawionych bez rozpatrzenia </t>
    </r>
    <r>
      <rPr>
        <sz val="7"/>
        <rFont val="Arial"/>
        <family val="2"/>
      </rPr>
      <t>(3)</t>
    </r>
    <r>
      <rPr>
        <sz val="10"/>
        <rFont val="Arial"/>
        <family val="2"/>
      </rPr>
      <t xml:space="preserve">: </t>
    </r>
  </si>
  <si>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sz val="10"/>
        <rFont val="Arial"/>
        <family val="2"/>
      </rPr>
      <t xml:space="preserve"> : </t>
    </r>
  </si>
  <si>
    <r>
      <t xml:space="preserve">4. liczba wniosków, z pkt 3.1.1, które po pozytywnym rozpatrzeniu odwołania od oceny formalnej uzyskały dofinansowanie (podpisano umowy o dofinansowanie ralizacji  projektu) </t>
    </r>
    <r>
      <rPr>
        <sz val="7"/>
        <rFont val="Arial"/>
        <family val="2"/>
      </rPr>
      <t xml:space="preserve">(4) </t>
    </r>
    <r>
      <rPr>
        <sz val="10"/>
        <rFont val="Arial"/>
        <family val="2"/>
      </rPr>
      <t xml:space="preserve">: </t>
    </r>
  </si>
  <si>
    <r>
      <t xml:space="preserve">5. liczba wniosków przyjętych do oceny merytorycznej </t>
    </r>
    <r>
      <rPr>
        <sz val="7"/>
        <rFont val="Arial"/>
        <family val="2"/>
      </rPr>
      <t>(5) (6) :</t>
    </r>
    <r>
      <rPr>
        <sz val="10"/>
        <rFont val="Arial"/>
        <family val="2"/>
      </rPr>
      <t xml:space="preserve"> </t>
    </r>
    <r>
      <rPr>
        <sz val="10"/>
        <rFont val="Arial"/>
        <family val="2"/>
      </rPr>
      <t xml:space="preserve"> </t>
    </r>
  </si>
  <si>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</si>
  <si>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</si>
  <si>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sz val="10"/>
        <rFont val="Arial"/>
        <family val="2"/>
      </rPr>
      <t>w tym:</t>
    </r>
  </si>
  <si>
    <r>
      <t>7.1 rozpatrzonych</t>
    </r>
    <r>
      <rPr>
        <sz val="10"/>
        <rFont val="Arial"/>
        <family val="2"/>
      </rPr>
      <t xml:space="preserve"> (ogółem) </t>
    </r>
    <r>
      <rPr>
        <sz val="7"/>
        <rFont val="Arial"/>
        <family val="2"/>
      </rPr>
      <t xml:space="preserve">(3) </t>
    </r>
    <r>
      <rPr>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</si>
  <si>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sz val="10"/>
        <rFont val="Arial"/>
        <family val="2"/>
      </rPr>
      <t xml:space="preserve">: </t>
    </r>
  </si>
  <si>
    <r>
      <t xml:space="preserve">7.2 pozostawionych bez rozpatrzenia </t>
    </r>
    <r>
      <rPr>
        <sz val="7"/>
        <rFont val="Arial"/>
        <family val="2"/>
      </rPr>
      <t xml:space="preserve">(3) </t>
    </r>
    <r>
      <rPr>
        <sz val="10"/>
        <rFont val="Arial"/>
        <family val="2"/>
      </rPr>
      <t xml:space="preserve">:  </t>
    </r>
  </si>
  <si>
    <r>
      <t xml:space="preserve">7.2 pozostawionych bez rozpatrzenia </t>
    </r>
    <r>
      <rPr>
        <sz val="7"/>
        <rFont val="Arial"/>
        <family val="2"/>
      </rPr>
      <t xml:space="preserve">(3) </t>
    </r>
    <r>
      <rPr>
        <sz val="10"/>
        <rFont val="Arial"/>
        <family val="2"/>
      </rPr>
      <t xml:space="preserve">: </t>
    </r>
  </si>
  <si>
    <r>
      <t>8.</t>
    </r>
    <r>
      <rPr>
        <sz val="10"/>
        <rFont val="Arial"/>
        <family val="2"/>
      </rPr>
      <t xml:space="preserve"> </t>
    </r>
    <r>
      <rPr>
        <sz val="10"/>
        <rFont val="Arial"/>
        <family val="2"/>
      </rPr>
      <t>liczba wniosków z pkt 7.1.1, które po ponownej ocenie  w wyniku pozytywnego  rozpatrzenia protestu uzyskały dofinansowanie (podpisano umowy o dofinansowanie ralizacji projektu)</t>
    </r>
    <r>
      <rPr>
        <sz val="7"/>
        <rFont val="Arial"/>
        <family val="2"/>
      </rPr>
      <t xml:space="preserve"> </t>
    </r>
    <r>
      <rPr>
        <sz val="7"/>
        <rFont val="Arial"/>
        <family val="2"/>
      </rPr>
      <t>(4)</t>
    </r>
    <r>
      <rPr>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</si>
  <si>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sz val="10"/>
        <rFont val="Arial"/>
        <family val="2"/>
      </rPr>
      <t xml:space="preserve"> : </t>
    </r>
  </si>
  <si>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</si>
  <si>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sz val="10"/>
        <rFont val="Arial"/>
        <family val="2"/>
      </rPr>
      <t xml:space="preserve">w tym: </t>
    </r>
  </si>
  <si>
    <r>
      <t xml:space="preserve">10.1 rozpatrzonych (ogółem) </t>
    </r>
    <r>
      <rPr>
        <sz val="7"/>
        <rFont val="Arial"/>
        <family val="2"/>
      </rPr>
      <t>(3)</t>
    </r>
    <r>
      <rPr>
        <sz val="10"/>
        <rFont val="Arial"/>
        <family val="2"/>
      </rPr>
      <t xml:space="preserve"> : </t>
    </r>
  </si>
  <si>
    <r>
      <t xml:space="preserve">10.2 pozostawionych bez rozpatrzenia </t>
    </r>
    <r>
      <rPr>
        <sz val="7"/>
        <rFont val="Arial"/>
        <family val="2"/>
      </rPr>
      <t>(3)</t>
    </r>
    <r>
      <rPr>
        <sz val="10"/>
        <rFont val="Arial"/>
        <family val="2"/>
      </rPr>
      <t xml:space="preserve"> : </t>
    </r>
  </si>
  <si>
    <r>
      <t xml:space="preserve">10.2 pozostawionych bez rozpatrzenia </t>
    </r>
    <r>
      <rPr>
        <sz val="7"/>
        <rFont val="Arial"/>
        <family val="2"/>
      </rPr>
      <t>(3)</t>
    </r>
    <r>
      <rPr>
        <sz val="10"/>
        <rFont val="Arial"/>
        <family val="2"/>
      </rPr>
      <t>:</t>
    </r>
  </si>
  <si>
    <r>
      <t xml:space="preserve">11. liczba wniosków, z pkt 10.1.1, które po ponownej ocenie w wyniku pozytywnego  rozpatrzenia protestu uzyskały dofinansowanie (podpisano umowy o dofinansowanie ralizacji  projektu) </t>
    </r>
    <r>
      <rPr>
        <sz val="7"/>
        <rFont val="Arial"/>
        <family val="2"/>
      </rPr>
      <t>(4</t>
    </r>
    <r>
      <rPr>
        <sz val="7"/>
        <rFont val="Arial"/>
        <family val="2"/>
      </rPr>
      <t xml:space="preserve">) </t>
    </r>
    <r>
      <rPr>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</si>
  <si>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sz val="10"/>
        <rFont val="Arial"/>
        <family val="2"/>
      </rPr>
      <t xml:space="preserve">: </t>
    </r>
  </si>
  <si>
    <r>
      <t xml:space="preserve">12. liczba wniosków, do których złożono  protesty zarówno na etapie oceny formalnej, jak i merytorycznej </t>
    </r>
    <r>
      <rPr>
        <sz val="7"/>
        <rFont val="Arial"/>
        <family val="2"/>
      </rPr>
      <t xml:space="preserve">(7) </t>
    </r>
    <r>
      <rPr>
        <sz val="10"/>
        <rFont val="Arial"/>
        <family val="2"/>
      </rPr>
      <t xml:space="preserve">: </t>
    </r>
  </si>
  <si>
    <r>
      <t xml:space="preserve">12. liczba wniosków, do których złożono odwołanie zarówno na etapie oceny formalnej, jak i merytorycznej </t>
    </r>
    <r>
      <rPr>
        <sz val="7"/>
        <rFont val="Arial"/>
        <family val="2"/>
      </rPr>
      <t>(7)</t>
    </r>
    <r>
      <rPr>
        <sz val="10"/>
        <rFont val="Arial"/>
        <family val="2"/>
      </rPr>
      <t xml:space="preserve"> : </t>
    </r>
  </si>
  <si>
    <r>
      <rPr>
        <sz val="10"/>
        <rFont val="Arial"/>
        <family val="2"/>
      </rPr>
      <t>Wskaźnik efektywności zatrudnieniowej wystąpił we wszystkich 20 projektach Działania 6.1 (Poddziałania 6.1.3 - projekty Powiatowych Urzędów Pracy).</t>
    </r>
    <r>
      <rPr>
        <b/>
        <i/>
        <sz val="10"/>
        <rFont val="Arial"/>
        <family val="2"/>
      </rPr>
      <t xml:space="preserve"> 
</t>
    </r>
    <r>
      <rPr>
        <sz val="10"/>
        <rFont val="Arial"/>
        <family val="2"/>
      </rPr>
      <t>Odsetek osób, które uzyskały zatrudnienie w każdej z grup osób jest większy wśród mężczyzn. 
Najniższa efektywność zatrudnieniowa ogółem została osiągnięta na poziomie 30-40% i wystąpiła w 2 Powiatowych Urzędach Pracy. Najwyższy wskaźnik efektywności zatrudnieniowej ogółem wynosił 100% i wystąpił w 1 Powiatowym Urzędzie Pracy (Białogard). Wysoki poziom realizacji tego wskaźnika wynika z faktu, iż wszystkie osoby otrzymały jednorazowe środki na rozpoczęcie działalności gospodarczej.
W okresie sprawozdawczym nie zostały zatwierdzone końcowe wnioski o płatność, które zgodnie z harmonogramami będą weryfikowane w I kw/2012 r. i dopiero po tym okresie będzie znana ostateczna efektywność zatrudnieniowa, jaka została osiągnięta w ramach tego Poddziałania.
Plan Działania 2011 r. Województwa Zachodniopomorskiego dla Poddziałania 6.1.3 nie obejmował założeń efektywności zatrudnieniowej w odniesieniu do osób długotrwale bezrobotnych. Projektodawcy zobowiązani byli do określenia efektywności dla następujących grup osób: do 25 r.ż., powyżej 50 r.ż., niepełnosprawnych, pozostałych niekwalifikujących się do wymienionych grup. 
W związku z przyjęciem takich założeń w PD 2011 r. Projektodawcy we wnioskach o dofinansowanie przyjęli, że osoby długotrwale bezrobotne znajdą się w grupie osób "niekwalifikujących się do żadnej z poniższych grup docelowych". 
Po konsultacjach z IZ ustalono z Projektodawcami, że dane w wierszu "osoby długotrwale bezrobotne" nie mogą być w takim przypadku uzupełniane (ze względu na zaburzenie sposobu wyliczenia "osób niekwalifikujących się do żadnej z poniższych grup").</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</si>
</sst>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_z_ł"/>
    <numFmt numFmtId="171" formatCode="_-* #,##0\ _z_ł_-;\-* #,##0\ _z_ł_-;_-* &quot;-&quot;??\ _z_ł_-;_-@_-"/>
    <numFmt numFmtId="172" formatCode="#,##0.00_ ;\-#,##0.00\ "/>
    <numFmt numFmtId="173" formatCode="#,##0_ ;\-#,##0\ "/>
  </numFmts>
  <fonts count="62">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i/>
      <sz val="11"/>
      <name val="Arial"/>
      <family val="2"/>
    </font>
    <font>
      <sz val="7"/>
      <name val="Arial"/>
      <family val="2"/>
    </font>
    <font>
      <b/>
      <i/>
      <sz val="12"/>
      <name val="Arial"/>
      <family val="2"/>
    </font>
    <font>
      <b/>
      <i/>
      <sz val="9"/>
      <name val="Arial"/>
      <family val="2"/>
    </font>
    <font>
      <b/>
      <sz val="8"/>
      <name val="Arial"/>
      <family val="2"/>
    </font>
    <font>
      <u val="single"/>
      <sz val="10"/>
      <name val="Arial"/>
      <family val="2"/>
    </font>
    <font>
      <sz val="11"/>
      <name val="Times New Roman"/>
      <family val="1"/>
    </font>
    <font>
      <i/>
      <sz val="8"/>
      <name val="Arial"/>
      <family val="2"/>
    </font>
    <font>
      <i/>
      <u val="single"/>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family val="2"/>
    </font>
    <font>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1"/>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thin"/>
      <right style="thin"/>
      <top style="medium"/>
      <bottom style="medium"/>
    </border>
    <border>
      <left style="medium"/>
      <right style="thin"/>
      <top style="thin"/>
      <bottom style="medium"/>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right style="medium"/>
      <top style="thin"/>
      <bottom style="medium"/>
    </border>
    <border>
      <left>
        <color indexed="63"/>
      </left>
      <right>
        <color indexed="63"/>
      </right>
      <top>
        <color indexed="63"/>
      </top>
      <bottom style="thin"/>
    </border>
    <border>
      <left style="medium"/>
      <right style="medium"/>
      <top style="medium"/>
      <bottom style="mediu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medium"/>
      <right style="thin"/>
      <top>
        <color indexed="63"/>
      </top>
      <bottom style="thin"/>
    </border>
    <border>
      <left>
        <color indexed="63"/>
      </left>
      <right style="medium"/>
      <top style="thin"/>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color indexed="63"/>
      </bottom>
    </border>
    <border>
      <left style="thin"/>
      <right style="medium"/>
      <top style="thin"/>
      <bottom>
        <color indexed="63"/>
      </bottom>
    </border>
    <border>
      <left>
        <color indexed="63"/>
      </left>
      <right style="medium"/>
      <top style="thin"/>
      <bottom style="thin"/>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medium"/>
      <bottom style="thin">
        <color indexed="8"/>
      </bottom>
    </border>
    <border>
      <left style="medium"/>
      <right style="thin"/>
      <top style="medium"/>
      <bottom>
        <color indexed="63"/>
      </bottom>
    </border>
    <border>
      <left style="thin"/>
      <right style="medium"/>
      <top style="medium"/>
      <bottom>
        <color indexed="63"/>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medium"/>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style="medium"/>
      <right>
        <color indexed="63"/>
      </right>
      <top style="thin">
        <color indexed="8"/>
      </top>
      <bottom style="medium"/>
    </border>
    <border>
      <left>
        <color indexed="63"/>
      </left>
      <right style="thin"/>
      <top style="thin">
        <color indexed="8"/>
      </top>
      <bottom style="medium"/>
    </border>
    <border>
      <left>
        <color indexed="63"/>
      </left>
      <right style="medium"/>
      <top>
        <color indexed="63"/>
      </top>
      <bottom>
        <color indexed="63"/>
      </bottom>
    </border>
    <border>
      <left style="medium"/>
      <right>
        <color indexed="63"/>
      </right>
      <top style="medium"/>
      <bottom style="medium"/>
    </border>
    <border>
      <left style="medium"/>
      <right style="medium"/>
      <top>
        <color indexed="63"/>
      </top>
      <bottom>
        <color indexed="63"/>
      </bottom>
    </border>
    <border>
      <left style="thin"/>
      <right style="thin"/>
      <top>
        <color indexed="63"/>
      </top>
      <bottom style="medium"/>
    </border>
    <border>
      <left style="medium"/>
      <right style="thin"/>
      <top>
        <color indexed="63"/>
      </top>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4"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9" fillId="32" borderId="0" applyNumberFormat="0" applyBorder="0" applyAlignment="0" applyProtection="0"/>
  </cellStyleXfs>
  <cellXfs count="1073">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3" applyFont="1" applyAlignment="1">
      <alignment vertical="center"/>
      <protection/>
    </xf>
    <xf numFmtId="0" fontId="0" fillId="0" borderId="0" xfId="53" applyFont="1">
      <alignment/>
      <protection/>
    </xf>
    <xf numFmtId="0" fontId="8" fillId="0" borderId="0" xfId="53" applyFont="1">
      <alignment/>
      <protection/>
    </xf>
    <xf numFmtId="0" fontId="6" fillId="0" borderId="0" xfId="53" applyFont="1" applyAlignment="1">
      <alignment vertical="center"/>
      <protection/>
    </xf>
    <xf numFmtId="0" fontId="6" fillId="0" borderId="0" xfId="53" applyFont="1" applyAlignment="1">
      <alignment horizontal="center" vertical="center"/>
      <protection/>
    </xf>
    <xf numFmtId="0" fontId="6" fillId="0" borderId="0" xfId="53"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3" applyFont="1" applyBorder="1" applyAlignment="1">
      <alignment horizontal="center" vertical="center"/>
      <protection/>
    </xf>
    <xf numFmtId="0" fontId="10" fillId="0" borderId="11" xfId="53" applyFont="1" applyBorder="1" applyAlignment="1">
      <alignment horizontal="left" vertical="center" wrapText="1"/>
      <protection/>
    </xf>
    <xf numFmtId="0" fontId="10" fillId="0" borderId="10" xfId="53" applyFont="1" applyBorder="1" applyAlignment="1">
      <alignment horizontal="left" vertical="center" wrapText="1"/>
      <protection/>
    </xf>
    <xf numFmtId="0" fontId="10" fillId="0" borderId="12" xfId="53" applyFont="1" applyBorder="1" applyAlignment="1">
      <alignment horizontal="left" vertical="center" wrapText="1"/>
      <protection/>
    </xf>
    <xf numFmtId="0" fontId="10" fillId="0" borderId="11" xfId="53" applyFont="1" applyBorder="1" applyAlignment="1">
      <alignment vertical="center" wrapText="1"/>
      <protection/>
    </xf>
    <xf numFmtId="0" fontId="10" fillId="0" borderId="10" xfId="53" applyFont="1" applyBorder="1" applyAlignment="1">
      <alignment vertical="center" wrapText="1"/>
      <protection/>
    </xf>
    <xf numFmtId="0" fontId="10" fillId="0" borderId="12" xfId="53" applyFont="1" applyBorder="1" applyAlignment="1">
      <alignment vertical="center" wrapText="1"/>
      <protection/>
    </xf>
    <xf numFmtId="2" fontId="11" fillId="0" borderId="13" xfId="53" applyNumberFormat="1" applyFont="1" applyBorder="1" applyAlignment="1">
      <alignment horizontal="left" vertical="center" wrapText="1"/>
      <protection/>
    </xf>
    <xf numFmtId="0" fontId="10" fillId="0" borderId="14" xfId="53" applyFont="1" applyBorder="1" applyAlignment="1">
      <alignment horizontal="left" vertical="center" wrapText="1"/>
      <protection/>
    </xf>
    <xf numFmtId="0" fontId="12" fillId="0" borderId="15" xfId="53" applyFont="1" applyBorder="1" applyAlignment="1">
      <alignment horizontal="left" vertical="center" wrapText="1"/>
      <protection/>
    </xf>
    <xf numFmtId="2" fontId="6" fillId="0" borderId="13" xfId="53" applyNumberFormat="1" applyFont="1" applyBorder="1" applyAlignment="1">
      <alignment horizontal="left" vertical="center" wrapText="1"/>
      <protection/>
    </xf>
    <xf numFmtId="0" fontId="10" fillId="0" borderId="16" xfId="53" applyFont="1" applyBorder="1" applyAlignment="1">
      <alignment horizontal="left" vertical="center" wrapText="1"/>
      <protection/>
    </xf>
    <xf numFmtId="2" fontId="6" fillId="0" borderId="0" xfId="53" applyNumberFormat="1" applyFont="1" applyBorder="1" applyAlignment="1">
      <alignment horizontal="left" vertical="center" wrapText="1"/>
      <protection/>
    </xf>
    <xf numFmtId="0" fontId="10" fillId="0" borderId="0" xfId="53" applyFont="1" applyBorder="1" applyAlignment="1">
      <alignment horizontal="left" vertical="center" wrapText="1"/>
      <protection/>
    </xf>
    <xf numFmtId="0" fontId="9" fillId="0" borderId="0" xfId="53" applyFont="1" applyBorder="1" applyAlignment="1">
      <alignment horizontal="left" vertical="center" wrapText="1"/>
      <protection/>
    </xf>
    <xf numFmtId="0" fontId="0" fillId="0" borderId="0" xfId="54" applyFont="1">
      <alignment/>
      <protection/>
    </xf>
    <xf numFmtId="0" fontId="7" fillId="0" borderId="0" xfId="54" applyFont="1">
      <alignment/>
      <protection/>
    </xf>
    <xf numFmtId="0" fontId="0" fillId="0" borderId="0" xfId="54" applyFont="1" applyBorder="1" applyAlignment="1">
      <alignment/>
      <protection/>
    </xf>
    <xf numFmtId="0" fontId="7" fillId="0" borderId="0" xfId="54" applyFont="1" applyAlignment="1">
      <alignment/>
      <protection/>
    </xf>
    <xf numFmtId="0" fontId="0" fillId="0" borderId="0" xfId="54" applyFont="1">
      <alignment/>
      <protection/>
    </xf>
    <xf numFmtId="0" fontId="6" fillId="0" borderId="0" xfId="54" applyFont="1" applyAlignment="1">
      <alignment horizontal="center" vertical="center"/>
      <protection/>
    </xf>
    <xf numFmtId="0" fontId="6"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3" fillId="0" borderId="0" xfId="54" applyFont="1" applyFill="1" applyBorder="1" applyAlignment="1">
      <alignment horizontal="left" vertical="center" wrapText="1"/>
      <protection/>
    </xf>
    <xf numFmtId="0" fontId="7" fillId="0" borderId="0" xfId="54"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6" fillId="33" borderId="17" xfId="54" applyFont="1" applyFill="1" applyBorder="1" applyAlignment="1">
      <alignment horizontal="center" vertical="center" wrapText="1"/>
      <protection/>
    </xf>
    <xf numFmtId="0" fontId="6" fillId="33" borderId="12"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10" fillId="0" borderId="10" xfId="54" applyFont="1" applyFill="1" applyBorder="1" applyAlignment="1">
      <alignment horizontal="left" vertical="center" wrapText="1"/>
      <protection/>
    </xf>
    <xf numFmtId="0" fontId="0" fillId="0" borderId="0" xfId="54" applyFont="1" applyFill="1">
      <alignment/>
      <protection/>
    </xf>
    <xf numFmtId="0" fontId="0" fillId="0" borderId="10" xfId="0" applyFont="1" applyFill="1" applyBorder="1" applyAlignment="1">
      <alignment horizontal="left" vertical="top" wrapText="1" indent="1"/>
    </xf>
    <xf numFmtId="0" fontId="0" fillId="0" borderId="10" xfId="0" applyFont="1" applyFill="1" applyBorder="1" applyAlignment="1">
      <alignment vertical="top" wrapText="1"/>
    </xf>
    <xf numFmtId="0" fontId="0" fillId="0" borderId="0" xfId="54" applyFont="1">
      <alignment/>
      <protection/>
    </xf>
    <xf numFmtId="0" fontId="5" fillId="0" borderId="0" xfId="54" applyFont="1" applyBorder="1" applyAlignment="1">
      <alignment horizontal="left" vertical="center" wrapText="1"/>
      <protection/>
    </xf>
    <xf numFmtId="0" fontId="0" fillId="0" borderId="0" xfId="54" applyFont="1">
      <alignment/>
      <protection/>
    </xf>
    <xf numFmtId="0" fontId="4" fillId="0" borderId="10" xfId="54" applyFont="1" applyFill="1" applyBorder="1" applyAlignment="1">
      <alignment horizontal="center" vertical="center"/>
      <protection/>
    </xf>
    <xf numFmtId="0" fontId="6" fillId="33" borderId="10" xfId="54" applyFont="1" applyFill="1" applyBorder="1" applyAlignment="1">
      <alignment horizontal="center"/>
      <protection/>
    </xf>
    <xf numFmtId="0" fontId="6" fillId="33" borderId="10" xfId="54" applyFont="1" applyFill="1" applyBorder="1" applyAlignment="1">
      <alignment horizontal="center" vertical="center"/>
      <protection/>
    </xf>
    <xf numFmtId="0" fontId="7" fillId="0" borderId="10" xfId="54" applyFont="1" applyBorder="1" applyAlignment="1">
      <alignment horizontal="right" vertical="center"/>
      <protection/>
    </xf>
    <xf numFmtId="0" fontId="0" fillId="0" borderId="0" xfId="54" applyFont="1" applyAlignment="1">
      <alignment horizontal="left" vertical="center"/>
      <protection/>
    </xf>
    <xf numFmtId="0" fontId="10" fillId="0" borderId="10"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0" xfId="54" applyFont="1" applyBorder="1" applyAlignment="1">
      <alignment horizontal="left" vertical="center" wrapText="1"/>
      <protection/>
    </xf>
    <xf numFmtId="0" fontId="15" fillId="0" borderId="10" xfId="54" applyFont="1" applyFill="1" applyBorder="1" applyAlignment="1">
      <alignment vertical="center" wrapText="1"/>
      <protection/>
    </xf>
    <xf numFmtId="0" fontId="15" fillId="0" borderId="18" xfId="54" applyFont="1" applyFill="1" applyBorder="1" applyAlignment="1">
      <alignment vertical="center" wrapText="1"/>
      <protection/>
    </xf>
    <xf numFmtId="0" fontId="10" fillId="0" borderId="10" xfId="54" applyFont="1" applyFill="1" applyBorder="1" applyAlignment="1">
      <alignment vertical="center" wrapText="1"/>
      <protection/>
    </xf>
    <xf numFmtId="0" fontId="0" fillId="0" borderId="0" xfId="54" applyFont="1" applyAlignment="1">
      <alignment horizontal="left" vertical="center"/>
      <protection/>
    </xf>
    <xf numFmtId="0" fontId="0" fillId="0" borderId="10" xfId="54" applyFont="1" applyFill="1" applyBorder="1" applyAlignment="1" quotePrefix="1">
      <alignment horizontal="left" vertical="center" wrapText="1"/>
      <protection/>
    </xf>
    <xf numFmtId="0" fontId="0" fillId="0" borderId="10" xfId="54" applyFont="1" applyFill="1" applyBorder="1" applyAlignment="1">
      <alignment horizontal="left" vertical="center" wrapText="1"/>
      <protection/>
    </xf>
    <xf numFmtId="0" fontId="0" fillId="0" borderId="10" xfId="54" applyFont="1" applyBorder="1" applyAlignment="1" quotePrefix="1">
      <alignment horizontal="left" vertical="center" wrapText="1"/>
      <protection/>
    </xf>
    <xf numFmtId="0" fontId="10" fillId="0" borderId="10" xfId="54" applyFont="1" applyBorder="1" applyAlignment="1">
      <alignment horizontal="left" vertical="center" wrapText="1"/>
      <protection/>
    </xf>
    <xf numFmtId="0" fontId="0" fillId="0" borderId="10" xfId="54" applyFont="1" applyBorder="1" applyAlignment="1">
      <alignment horizontal="left" vertical="center"/>
      <protection/>
    </xf>
    <xf numFmtId="0" fontId="7" fillId="0" borderId="10" xfId="54" applyFont="1" applyBorder="1" applyAlignment="1">
      <alignment horizontal="right" vertical="center" wrapText="1"/>
      <protection/>
    </xf>
    <xf numFmtId="0" fontId="0" fillId="0" borderId="0" xfId="54" applyFont="1" applyAlignment="1">
      <alignment vertical="center"/>
      <protection/>
    </xf>
    <xf numFmtId="0" fontId="0" fillId="0" borderId="19" xfId="54" applyFont="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6" fillId="33" borderId="19"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10" fillId="0" borderId="15" xfId="54" applyFont="1" applyFill="1" applyBorder="1" applyAlignment="1">
      <alignment vertical="center" wrapText="1"/>
      <protection/>
    </xf>
    <xf numFmtId="0" fontId="0" fillId="0" borderId="19" xfId="54" applyFont="1" applyBorder="1" applyAlignment="1">
      <alignment horizontal="center" vertical="center"/>
      <protection/>
    </xf>
    <xf numFmtId="0" fontId="0" fillId="0" borderId="19" xfId="54" applyFont="1" applyBorder="1" applyAlignment="1">
      <alignment horizontal="center" vertical="center"/>
      <protection/>
    </xf>
    <xf numFmtId="0" fontId="0" fillId="0" borderId="20" xfId="54" applyFont="1" applyBorder="1" applyAlignment="1">
      <alignment horizontal="center" vertical="center"/>
      <protection/>
    </xf>
    <xf numFmtId="0" fontId="10" fillId="0" borderId="15" xfId="54" applyFont="1" applyBorder="1" applyAlignment="1">
      <alignment horizontal="right" vertical="center"/>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0" fillId="0" borderId="21" xfId="0" applyFont="1" applyBorder="1" applyAlignment="1">
      <alignment horizontal="left" vertical="center" wrapText="1"/>
    </xf>
    <xf numFmtId="0" fontId="0" fillId="0" borderId="0" xfId="0" applyFont="1" applyBorder="1" applyAlignment="1">
      <alignment/>
    </xf>
    <xf numFmtId="0" fontId="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0" fillId="34" borderId="24" xfId="0" applyFont="1" applyFill="1" applyBorder="1" applyAlignment="1">
      <alignment horizontal="center"/>
    </xf>
    <xf numFmtId="0" fontId="0" fillId="34" borderId="25" xfId="0" applyFont="1" applyFill="1" applyBorder="1" applyAlignment="1">
      <alignment horizontal="center" vertical="top" wrapText="1"/>
    </xf>
    <xf numFmtId="0" fontId="0" fillId="34" borderId="26"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27" xfId="0" applyFont="1" applyBorder="1" applyAlignment="1">
      <alignment horizontal="center" vertical="center" wrapText="1"/>
    </xf>
    <xf numFmtId="0" fontId="0" fillId="0" borderId="27" xfId="0" applyFont="1" applyFill="1" applyBorder="1" applyAlignment="1">
      <alignment horizontal="left" vertical="center" wrapText="1"/>
    </xf>
    <xf numFmtId="0" fontId="0" fillId="0" borderId="28" xfId="0" applyFont="1" applyBorder="1" applyAlignment="1">
      <alignment horizontal="center" vertical="center" wrapText="1"/>
    </xf>
    <xf numFmtId="0" fontId="7" fillId="0" borderId="0" xfId="0" applyFont="1" applyFill="1" applyAlignment="1">
      <alignment horizontal="left" vertical="center"/>
    </xf>
    <xf numFmtId="0" fontId="0" fillId="0" borderId="29" xfId="0" applyFont="1" applyBorder="1" applyAlignment="1">
      <alignment horizontal="center" vertical="center" wrapText="1"/>
    </xf>
    <xf numFmtId="0" fontId="0" fillId="0" borderId="22" xfId="0" applyFont="1" applyFill="1" applyBorder="1" applyAlignment="1">
      <alignment horizontal="left" vertical="center" wrapText="1"/>
    </xf>
    <xf numFmtId="0" fontId="0" fillId="0" borderId="30" xfId="0" applyFont="1" applyBorder="1" applyAlignment="1">
      <alignment horizontal="center" vertical="center" wrapText="1"/>
    </xf>
    <xf numFmtId="0" fontId="7" fillId="0" borderId="31" xfId="0" applyFont="1" applyFill="1" applyBorder="1" applyAlignment="1">
      <alignment horizontal="left" vertical="center" wrapText="1"/>
    </xf>
    <xf numFmtId="0" fontId="0" fillId="0" borderId="32" xfId="0" applyFont="1" applyBorder="1" applyAlignment="1">
      <alignment horizontal="center" vertical="center" wrapText="1"/>
    </xf>
    <xf numFmtId="0" fontId="0" fillId="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7" fillId="0" borderId="31" xfId="0" applyFont="1" applyBorder="1" applyAlignment="1">
      <alignment horizontal="left" vertical="center" wrapText="1"/>
    </xf>
    <xf numFmtId="0" fontId="0" fillId="0" borderId="0" xfId="0" applyFont="1" applyFill="1" applyAlignment="1">
      <alignment/>
    </xf>
    <xf numFmtId="0" fontId="0" fillId="0" borderId="33"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5" xfId="0" applyFont="1" applyBorder="1" applyAlignment="1">
      <alignment horizontal="center" vertical="center"/>
    </xf>
    <xf numFmtId="0" fontId="0" fillId="33" borderId="1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1" xfId="0" applyFont="1" applyBorder="1" applyAlignment="1">
      <alignment vertical="center" wrapText="1"/>
    </xf>
    <xf numFmtId="0" fontId="0" fillId="0" borderId="30" xfId="0" applyFont="1" applyBorder="1" applyAlignment="1">
      <alignment horizontal="center" vertical="center"/>
    </xf>
    <xf numFmtId="0" fontId="0" fillId="0" borderId="0" xfId="0" applyFont="1" applyAlignment="1">
      <alignment vertical="center" wrapText="1"/>
    </xf>
    <xf numFmtId="0" fontId="0" fillId="0" borderId="21" xfId="0" applyFont="1" applyBorder="1" applyAlignment="1">
      <alignment horizontal="center" vertical="center"/>
    </xf>
    <xf numFmtId="0" fontId="0" fillId="0" borderId="18" xfId="0" applyFont="1" applyBorder="1" applyAlignment="1">
      <alignment vertical="center" wrapText="1"/>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top" wrapText="1"/>
    </xf>
    <xf numFmtId="0" fontId="0" fillId="0" borderId="0" xfId="0" applyFont="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35" xfId="0" applyFont="1" applyBorder="1" applyAlignment="1">
      <alignment horizontal="left" wrapText="1"/>
    </xf>
    <xf numFmtId="0" fontId="7" fillId="0" borderId="10" xfId="0" applyFont="1" applyBorder="1" applyAlignment="1">
      <alignment horizontal="center" wrapText="1"/>
    </xf>
    <xf numFmtId="0" fontId="0" fillId="0" borderId="11" xfId="53" applyFont="1" applyBorder="1">
      <alignment/>
      <protection/>
    </xf>
    <xf numFmtId="0" fontId="0" fillId="0" borderId="10" xfId="53" applyFont="1" applyBorder="1">
      <alignment/>
      <protection/>
    </xf>
    <xf numFmtId="0" fontId="0" fillId="0" borderId="12" xfId="53" applyFont="1" applyBorder="1">
      <alignment/>
      <protection/>
    </xf>
    <xf numFmtId="0" fontId="0" fillId="0" borderId="16" xfId="53" applyFont="1" applyBorder="1" applyAlignment="1">
      <alignment horizontal="center"/>
      <protection/>
    </xf>
    <xf numFmtId="0" fontId="0" fillId="0" borderId="14" xfId="53" applyFont="1" applyBorder="1">
      <alignment/>
      <protection/>
    </xf>
    <xf numFmtId="0" fontId="0" fillId="0" borderId="16" xfId="53" applyFont="1" applyBorder="1">
      <alignment/>
      <protection/>
    </xf>
    <xf numFmtId="0" fontId="0" fillId="0" borderId="0" xfId="53" applyFont="1" applyBorder="1" applyAlignment="1">
      <alignment horizontal="center"/>
      <protection/>
    </xf>
    <xf numFmtId="0" fontId="0" fillId="0" borderId="0" xfId="53"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35" xfId="0" applyFont="1" applyBorder="1" applyAlignment="1">
      <alignment horizontal="center"/>
    </xf>
    <xf numFmtId="0" fontId="7" fillId="0" borderId="36" xfId="0" applyFont="1" applyFill="1" applyBorder="1" applyAlignment="1">
      <alignment horizontal="justify" vertical="top" wrapText="1"/>
    </xf>
    <xf numFmtId="0" fontId="0" fillId="0" borderId="36" xfId="0" applyBorder="1" applyAlignment="1">
      <alignment/>
    </xf>
    <xf numFmtId="0" fontId="0" fillId="33" borderId="37" xfId="0" applyFill="1" applyBorder="1" applyAlignment="1">
      <alignment/>
    </xf>
    <xf numFmtId="0" fontId="7" fillId="0" borderId="38" xfId="0" applyFont="1" applyFill="1" applyBorder="1" applyAlignment="1">
      <alignment horizontal="justify" vertical="top" wrapText="1"/>
    </xf>
    <xf numFmtId="0" fontId="0" fillId="33" borderId="39" xfId="0" applyFill="1" applyBorder="1" applyAlignment="1">
      <alignment/>
    </xf>
    <xf numFmtId="0" fontId="7" fillId="0" borderId="36" xfId="0" applyFont="1" applyBorder="1" applyAlignment="1">
      <alignment horizontal="justify" vertical="top" wrapText="1"/>
    </xf>
    <xf numFmtId="0" fontId="7" fillId="35" borderId="38" xfId="0" applyFont="1" applyFill="1" applyBorder="1" applyAlignment="1">
      <alignment horizontal="justify" vertical="top"/>
    </xf>
    <xf numFmtId="0" fontId="7" fillId="36" borderId="36" xfId="0" applyFont="1" applyFill="1" applyBorder="1" applyAlignment="1">
      <alignment horizontal="left" vertical="top" wrapText="1"/>
    </xf>
    <xf numFmtId="0" fontId="7" fillId="35" borderId="37" xfId="0" applyFont="1" applyFill="1" applyBorder="1" applyAlignment="1">
      <alignment horizontal="justify" vertical="top"/>
    </xf>
    <xf numFmtId="0" fontId="7" fillId="35" borderId="37" xfId="0" applyFont="1" applyFill="1" applyBorder="1" applyAlignment="1">
      <alignment horizontal="left"/>
    </xf>
    <xf numFmtId="0" fontId="7" fillId="36" borderId="40" xfId="0" applyFont="1" applyFill="1" applyBorder="1" applyAlignment="1">
      <alignment horizontal="left" vertical="top" wrapText="1"/>
    </xf>
    <xf numFmtId="0" fontId="7" fillId="36" borderId="40" xfId="0" applyFont="1" applyFill="1" applyBorder="1" applyAlignment="1">
      <alignment/>
    </xf>
    <xf numFmtId="0" fontId="7" fillId="0" borderId="38" xfId="0" applyFont="1" applyBorder="1" applyAlignment="1">
      <alignment horizontal="justify" vertical="top" wrapText="1"/>
    </xf>
    <xf numFmtId="0" fontId="7" fillId="0" borderId="36" xfId="0" applyFont="1" applyBorder="1" applyAlignment="1">
      <alignment horizontal="left" vertical="top" wrapText="1"/>
    </xf>
    <xf numFmtId="0" fontId="7" fillId="0" borderId="38" xfId="0" applyFont="1" applyBorder="1" applyAlignment="1">
      <alignment horizontal="justify" vertical="top"/>
    </xf>
    <xf numFmtId="0" fontId="7" fillId="0" borderId="40"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7" fillId="0" borderId="41" xfId="0" applyFont="1" applyBorder="1" applyAlignment="1">
      <alignment horizontal="justify" vertical="top" wrapText="1"/>
    </xf>
    <xf numFmtId="0" fontId="7" fillId="35" borderId="40" xfId="0" applyFont="1" applyFill="1" applyBorder="1" applyAlignment="1">
      <alignment horizontal="justify" vertical="top"/>
    </xf>
    <xf numFmtId="0" fontId="7" fillId="35" borderId="42" xfId="0" applyFont="1" applyFill="1" applyBorder="1" applyAlignment="1">
      <alignment/>
    </xf>
    <xf numFmtId="0" fontId="7" fillId="36" borderId="43" xfId="0" applyFont="1" applyFill="1" applyBorder="1" applyAlignment="1">
      <alignment horizontal="left" vertical="top" wrapText="1"/>
    </xf>
    <xf numFmtId="0" fontId="7" fillId="0" borderId="36" xfId="0" applyFont="1" applyBorder="1" applyAlignment="1">
      <alignment horizontal="justify" vertical="top"/>
    </xf>
    <xf numFmtId="0" fontId="7" fillId="0" borderId="44" xfId="0" applyFont="1" applyFill="1" applyBorder="1" applyAlignment="1">
      <alignment horizontal="justify" vertical="top" wrapText="1"/>
    </xf>
    <xf numFmtId="0" fontId="7" fillId="35" borderId="43" xfId="0" applyFont="1" applyFill="1" applyBorder="1" applyAlignment="1">
      <alignment horizontal="justify" vertical="top"/>
    </xf>
    <xf numFmtId="0" fontId="7" fillId="35" borderId="40" xfId="0" applyFont="1" applyFill="1" applyBorder="1" applyAlignment="1">
      <alignment/>
    </xf>
    <xf numFmtId="0" fontId="7" fillId="0" borderId="45" xfId="0" applyFont="1" applyFill="1" applyBorder="1" applyAlignment="1">
      <alignment horizontal="justify" vertical="top" wrapText="1"/>
    </xf>
    <xf numFmtId="0" fontId="19" fillId="38" borderId="40" xfId="0" applyFont="1" applyFill="1" applyBorder="1" applyAlignment="1">
      <alignment horizontal="center" vertical="center" textRotation="255" wrapText="1"/>
    </xf>
    <xf numFmtId="0" fontId="7" fillId="0" borderId="36" xfId="0" applyFont="1" applyFill="1" applyBorder="1" applyAlignment="1">
      <alignment horizontal="left" vertical="top" wrapText="1"/>
    </xf>
    <xf numFmtId="0" fontId="0" fillId="33" borderId="43" xfId="0" applyFill="1" applyBorder="1" applyAlignment="1">
      <alignment/>
    </xf>
    <xf numFmtId="0" fontId="0" fillId="33" borderId="46" xfId="0" applyFill="1" applyBorder="1" applyAlignment="1">
      <alignment/>
    </xf>
    <xf numFmtId="0" fontId="0" fillId="0" borderId="47" xfId="54"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4" applyFont="1" applyBorder="1" applyAlignment="1">
      <alignment horizontal="right" vertical="center" wrapText="1"/>
      <protection/>
    </xf>
    <xf numFmtId="0" fontId="0" fillId="0" borderId="10" xfId="54" applyFont="1" applyBorder="1" applyAlignment="1">
      <alignment horizontal="right" vertical="center"/>
      <protection/>
    </xf>
    <xf numFmtId="0" fontId="0" fillId="0" borderId="10" xfId="54" applyFont="1" applyBorder="1" applyAlignment="1">
      <alignment horizontal="center" vertical="center" wrapText="1"/>
      <protection/>
    </xf>
    <xf numFmtId="0" fontId="0" fillId="0" borderId="0" xfId="54" applyFont="1" applyAlignment="1">
      <alignment horizontal="left" vertical="center"/>
      <protection/>
    </xf>
    <xf numFmtId="0" fontId="7" fillId="0" borderId="0" xfId="52" applyFont="1" applyAlignment="1">
      <alignment vertical="center" wrapText="1"/>
      <protection/>
    </xf>
    <xf numFmtId="0" fontId="0" fillId="0" borderId="0" xfId="52" applyFont="1" applyAlignment="1">
      <alignment vertical="center" wrapText="1"/>
      <protection/>
    </xf>
    <xf numFmtId="0" fontId="7" fillId="39" borderId="10" xfId="52" applyFont="1" applyFill="1" applyBorder="1" applyAlignment="1">
      <alignment horizontal="center" vertical="center" wrapText="1"/>
      <protection/>
    </xf>
    <xf numFmtId="0" fontId="7" fillId="33" borderId="10" xfId="52" applyFont="1" applyFill="1" applyBorder="1" applyAlignment="1">
      <alignment horizontal="center" vertical="center" wrapText="1"/>
      <protection/>
    </xf>
    <xf numFmtId="0" fontId="7" fillId="40" borderId="10" xfId="52" applyFont="1" applyFill="1" applyBorder="1" applyAlignment="1">
      <alignment horizontal="center" vertical="center" wrapText="1"/>
      <protection/>
    </xf>
    <xf numFmtId="0" fontId="7" fillId="40"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10" xfId="0" applyFont="1" applyFill="1" applyBorder="1" applyAlignment="1">
      <alignment horizontal="left" vertical="top" wrapText="1"/>
    </xf>
    <xf numFmtId="0" fontId="0" fillId="0" borderId="10" xfId="0" applyFont="1" applyBorder="1" applyAlignment="1">
      <alignment vertical="center" wrapText="1"/>
    </xf>
    <xf numFmtId="0" fontId="0" fillId="0" borderId="0" xfId="0" applyFont="1" applyAlignment="1">
      <alignment vertical="center"/>
    </xf>
    <xf numFmtId="0" fontId="0" fillId="0" borderId="10" xfId="54" applyFont="1" applyFill="1" applyBorder="1" applyAlignment="1">
      <alignment horizontal="left" vertical="center" wrapText="1"/>
      <protection/>
    </xf>
    <xf numFmtId="0" fontId="12" fillId="0" borderId="10" xfId="53" applyFont="1" applyBorder="1" applyAlignment="1">
      <alignment horizontal="left" vertical="center" wrapText="1"/>
      <protection/>
    </xf>
    <xf numFmtId="0" fontId="0" fillId="0" borderId="38" xfId="53" applyFont="1" applyBorder="1" applyAlignment="1">
      <alignment horizontal="center"/>
      <protection/>
    </xf>
    <xf numFmtId="0" fontId="6" fillId="33" borderId="17" xfId="53" applyFont="1" applyFill="1" applyBorder="1" applyAlignment="1">
      <alignment horizontal="center" vertical="center" wrapText="1"/>
      <protection/>
    </xf>
    <xf numFmtId="0" fontId="6" fillId="33" borderId="12" xfId="53" applyFont="1" applyFill="1" applyBorder="1" applyAlignment="1">
      <alignment horizontal="center" vertical="center"/>
      <protection/>
    </xf>
    <xf numFmtId="0" fontId="6" fillId="33" borderId="12" xfId="53" applyFont="1" applyFill="1" applyBorder="1" applyAlignment="1">
      <alignment horizontal="center" vertical="center" wrapText="1"/>
      <protection/>
    </xf>
    <xf numFmtId="0" fontId="6" fillId="33" borderId="48" xfId="53" applyFont="1" applyFill="1" applyBorder="1" applyAlignment="1">
      <alignment horizontal="center" vertical="center" wrapText="1"/>
      <protection/>
    </xf>
    <xf numFmtId="0" fontId="0" fillId="0" borderId="10" xfId="0" applyFont="1" applyBorder="1" applyAlignment="1">
      <alignment horizontal="center" vertical="center" wrapText="1"/>
    </xf>
    <xf numFmtId="0" fontId="10" fillId="0" borderId="18" xfId="54" applyFont="1" applyBorder="1" applyAlignment="1">
      <alignment horizontal="right" vertical="center" wrapText="1"/>
      <protection/>
    </xf>
    <xf numFmtId="0" fontId="7" fillId="0" borderId="19" xfId="0" applyFont="1" applyBorder="1" applyAlignment="1">
      <alignment horizontal="center" vertical="center" wrapText="1"/>
    </xf>
    <xf numFmtId="0" fontId="0" fillId="0" borderId="10" xfId="54" applyFont="1" applyBorder="1" applyAlignment="1">
      <alignment horizontal="center" vertical="center" wrapText="1"/>
      <protection/>
    </xf>
    <xf numFmtId="0" fontId="0" fillId="0" borderId="10" xfId="54" applyFont="1" applyFill="1" applyBorder="1" applyAlignment="1" quotePrefix="1">
      <alignment horizontal="center" vertical="center" wrapText="1"/>
      <protection/>
    </xf>
    <xf numFmtId="0" fontId="0" fillId="0" borderId="10" xfId="54" applyFont="1" applyBorder="1" applyAlignment="1" quotePrefix="1">
      <alignment horizontal="center" vertical="center" wrapText="1"/>
      <protection/>
    </xf>
    <xf numFmtId="4" fontId="0" fillId="0" borderId="15" xfId="54" applyNumberFormat="1" applyFont="1" applyBorder="1" applyAlignment="1">
      <alignment horizontal="right" vertical="center"/>
      <protection/>
    </xf>
    <xf numFmtId="4" fontId="0" fillId="0" borderId="15" xfId="54" applyNumberFormat="1" applyFont="1" applyBorder="1" applyAlignment="1">
      <alignment horizontal="right" vertical="center"/>
      <protection/>
    </xf>
    <xf numFmtId="3" fontId="0" fillId="0" borderId="10" xfId="54" applyNumberFormat="1" applyFont="1" applyBorder="1" applyAlignment="1">
      <alignment horizontal="right" vertical="center"/>
      <protection/>
    </xf>
    <xf numFmtId="3" fontId="0" fillId="0" borderId="0" xfId="54" applyNumberFormat="1" applyFont="1" applyAlignment="1">
      <alignment horizontal="left" vertical="center"/>
      <protection/>
    </xf>
    <xf numFmtId="0" fontId="0" fillId="0" borderId="30" xfId="0" applyFont="1" applyBorder="1" applyAlignment="1">
      <alignment horizontal="left" vertical="center" wrapText="1"/>
    </xf>
    <xf numFmtId="0" fontId="0" fillId="0" borderId="30" xfId="0" applyFont="1" applyBorder="1" applyAlignment="1">
      <alignment horizontal="center" vertical="center" wrapText="1"/>
    </xf>
    <xf numFmtId="0" fontId="0" fillId="0" borderId="10" xfId="0" applyBorder="1" applyAlignment="1">
      <alignment horizontal="center" vertical="center" wrapText="1"/>
    </xf>
    <xf numFmtId="3" fontId="0"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7" fillId="0" borderId="10" xfId="0" applyFont="1" applyFill="1" applyBorder="1" applyAlignment="1">
      <alignment horizontal="center" vertical="center" wrapText="1"/>
    </xf>
    <xf numFmtId="3" fontId="0" fillId="0" borderId="0" xfId="0" applyNumberFormat="1" applyFont="1" applyFill="1" applyBorder="1" applyAlignment="1">
      <alignment/>
    </xf>
    <xf numFmtId="3" fontId="7" fillId="0" borderId="10" xfId="0" applyNumberFormat="1" applyFont="1" applyFill="1" applyBorder="1" applyAlignment="1">
      <alignment horizontal="right" vertical="center" wrapText="1"/>
    </xf>
    <xf numFmtId="3" fontId="7" fillId="0" borderId="22" xfId="0" applyNumberFormat="1" applyFont="1" applyBorder="1" applyAlignment="1">
      <alignment horizontal="right" vertical="center" wrapText="1"/>
    </xf>
    <xf numFmtId="3" fontId="0" fillId="0" borderId="27" xfId="0" applyNumberFormat="1" applyFont="1" applyBorder="1" applyAlignment="1">
      <alignment horizontal="right" vertical="center" wrapText="1"/>
    </xf>
    <xf numFmtId="3" fontId="7" fillId="0" borderId="27" xfId="0" applyNumberFormat="1" applyFont="1" applyBorder="1" applyAlignment="1">
      <alignment horizontal="right" vertical="center" wrapText="1"/>
    </xf>
    <xf numFmtId="3" fontId="0" fillId="0" borderId="22" xfId="0" applyNumberFormat="1" applyFont="1" applyBorder="1" applyAlignment="1">
      <alignment horizontal="right" vertical="center" wrapText="1"/>
    </xf>
    <xf numFmtId="3" fontId="7" fillId="0" borderId="28"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41" borderId="10" xfId="0" applyFont="1" applyFill="1" applyBorder="1" applyAlignment="1">
      <alignment horizontal="left" vertical="center" wrapText="1"/>
    </xf>
    <xf numFmtId="0" fontId="0" fillId="41"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30" xfId="0" applyFont="1" applyBorder="1" applyAlignment="1">
      <alignment vertical="center" wrapText="1"/>
    </xf>
    <xf numFmtId="0" fontId="0" fillId="42" borderId="10"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0" fillId="0" borderId="21" xfId="0" applyFont="1" applyBorder="1" applyAlignment="1">
      <alignment/>
    </xf>
    <xf numFmtId="0" fontId="0" fillId="0" borderId="10" xfId="0" applyFont="1" applyBorder="1" applyAlignment="1">
      <alignment/>
    </xf>
    <xf numFmtId="0" fontId="0" fillId="0" borderId="19" xfId="0" applyFont="1" applyBorder="1" applyAlignment="1">
      <alignment horizontal="center" vertical="center"/>
    </xf>
    <xf numFmtId="0" fontId="0" fillId="0" borderId="10" xfId="0" applyFont="1" applyBorder="1" applyAlignment="1">
      <alignment vertical="center" wrapText="1"/>
    </xf>
    <xf numFmtId="3" fontId="0" fillId="0" borderId="10" xfId="0" applyNumberFormat="1" applyFont="1" applyBorder="1" applyAlignment="1">
      <alignment horizontal="right"/>
    </xf>
    <xf numFmtId="3" fontId="0" fillId="0" borderId="10" xfId="0" applyNumberFormat="1" applyFont="1" applyBorder="1" applyAlignment="1">
      <alignment horizontal="right" vertical="center"/>
    </xf>
    <xf numFmtId="0" fontId="0" fillId="0" borderId="21" xfId="0" applyFont="1" applyBorder="1" applyAlignment="1">
      <alignment vertical="center" wrapText="1"/>
    </xf>
    <xf numFmtId="3" fontId="7" fillId="0" borderId="10" xfId="0" applyNumberFormat="1" applyFont="1" applyBorder="1" applyAlignment="1">
      <alignment/>
    </xf>
    <xf numFmtId="1" fontId="0" fillId="0" borderId="21" xfId="0" applyNumberFormat="1" applyFont="1" applyBorder="1" applyAlignment="1">
      <alignment vertical="top" wrapText="1"/>
    </xf>
    <xf numFmtId="1" fontId="7" fillId="0" borderId="21" xfId="0" applyNumberFormat="1" applyFont="1" applyBorder="1" applyAlignment="1">
      <alignment vertical="top" wrapText="1"/>
    </xf>
    <xf numFmtId="1" fontId="0" fillId="0" borderId="10" xfId="0" applyNumberFormat="1" applyFont="1" applyBorder="1" applyAlignment="1">
      <alignment vertical="top" wrapText="1"/>
    </xf>
    <xf numFmtId="1" fontId="7" fillId="0" borderId="10" xfId="0" applyNumberFormat="1" applyFont="1" applyBorder="1" applyAlignment="1">
      <alignment vertical="top" wrapText="1"/>
    </xf>
    <xf numFmtId="3" fontId="7" fillId="0" borderId="10" xfId="0" applyNumberFormat="1" applyFont="1" applyBorder="1" applyAlignment="1">
      <alignment horizontal="center" vertical="center" wrapText="1"/>
    </xf>
    <xf numFmtId="0" fontId="0" fillId="0" borderId="19" xfId="0" applyFont="1" applyFill="1" applyBorder="1" applyAlignment="1">
      <alignment horizontal="center" vertical="center"/>
    </xf>
    <xf numFmtId="0" fontId="7" fillId="0" borderId="10" xfId="0" applyFont="1" applyBorder="1" applyAlignment="1">
      <alignment horizontal="left"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3" fontId="7" fillId="0" borderId="0" xfId="0" applyNumberFormat="1" applyFont="1" applyFill="1" applyBorder="1" applyAlignment="1">
      <alignment vertical="top" wrapText="1"/>
    </xf>
    <xf numFmtId="3" fontId="7" fillId="0" borderId="10" xfId="0" applyNumberFormat="1" applyFont="1" applyBorder="1" applyAlignment="1">
      <alignment vertical="center" wrapText="1"/>
    </xf>
    <xf numFmtId="0" fontId="0" fillId="0" borderId="49" xfId="0" applyFont="1" applyBorder="1" applyAlignment="1">
      <alignment horizontal="center" vertical="center" wrapText="1"/>
    </xf>
    <xf numFmtId="0" fontId="0" fillId="0" borderId="27" xfId="0" applyFont="1" applyBorder="1" applyAlignment="1">
      <alignment vertical="center" wrapText="1"/>
    </xf>
    <xf numFmtId="0" fontId="0" fillId="0" borderId="27" xfId="0" applyFont="1" applyBorder="1" applyAlignment="1">
      <alignment horizontal="center" vertical="top" wrapText="1"/>
    </xf>
    <xf numFmtId="0" fontId="0" fillId="0" borderId="50" xfId="0" applyFont="1" applyBorder="1" applyAlignment="1">
      <alignment horizontal="center" vertical="center" wrapText="1"/>
    </xf>
    <xf numFmtId="0" fontId="0" fillId="0" borderId="22" xfId="0" applyFont="1" applyBorder="1" applyAlignment="1">
      <alignment vertical="center" wrapText="1"/>
    </xf>
    <xf numFmtId="0" fontId="0" fillId="0" borderId="22" xfId="0" applyFont="1" applyBorder="1" applyAlignment="1">
      <alignment horizontal="center" vertical="top" wrapText="1"/>
    </xf>
    <xf numFmtId="0" fontId="0" fillId="0" borderId="47" xfId="0" applyFont="1" applyBorder="1" applyAlignment="1">
      <alignment horizontal="center" vertical="center" wrapText="1"/>
    </xf>
    <xf numFmtId="0" fontId="0" fillId="0" borderId="19" xfId="0" applyFont="1" applyBorder="1" applyAlignment="1">
      <alignment horizontal="center" vertical="center" wrapText="1"/>
    </xf>
    <xf numFmtId="0" fontId="7" fillId="0" borderId="20" xfId="0" applyFont="1" applyBorder="1" applyAlignment="1">
      <alignment horizontal="center" vertical="center" wrapText="1"/>
    </xf>
    <xf numFmtId="3" fontId="0" fillId="0" borderId="10" xfId="0" applyNumberFormat="1" applyFont="1" applyBorder="1" applyAlignment="1">
      <alignment horizontal="center" vertical="center" wrapText="1"/>
    </xf>
    <xf numFmtId="4" fontId="7" fillId="0" borderId="10" xfId="0"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4" fontId="0" fillId="0" borderId="10" xfId="0" applyNumberFormat="1" applyFont="1" applyBorder="1" applyAlignment="1">
      <alignment horizontal="right" vertical="center"/>
    </xf>
    <xf numFmtId="4" fontId="7" fillId="0" borderId="10" xfId="0" applyNumberFormat="1" applyFont="1" applyBorder="1" applyAlignment="1">
      <alignment vertical="center" wrapText="1"/>
    </xf>
    <xf numFmtId="0" fontId="0" fillId="0" borderId="10" xfId="0" applyBorder="1" applyAlignment="1">
      <alignment horizontal="center" vertical="center"/>
    </xf>
    <xf numFmtId="4" fontId="0" fillId="0" borderId="10" xfId="0" applyNumberFormat="1" applyBorder="1" applyAlignment="1">
      <alignment horizontal="right" vertical="center"/>
    </xf>
    <xf numFmtId="0" fontId="7" fillId="0" borderId="10" xfId="0" applyFont="1" applyBorder="1" applyAlignment="1">
      <alignment horizontal="left" vertical="center"/>
    </xf>
    <xf numFmtId="0" fontId="0" fillId="0" borderId="10" xfId="0" applyBorder="1" applyAlignment="1">
      <alignment/>
    </xf>
    <xf numFmtId="170" fontId="7" fillId="0" borderId="10" xfId="0" applyNumberFormat="1" applyFont="1" applyFill="1" applyBorder="1" applyAlignment="1">
      <alignment horizontal="right" vertical="center"/>
    </xf>
    <xf numFmtId="170" fontId="0" fillId="0" borderId="10" xfId="0" applyNumberFormat="1" applyFont="1" applyBorder="1" applyAlignment="1">
      <alignment horizontal="right" vertical="center"/>
    </xf>
    <xf numFmtId="0" fontId="0" fillId="0" borderId="10" xfId="0" applyFont="1" applyBorder="1" applyAlignment="1">
      <alignment horizontal="left" vertical="center"/>
    </xf>
    <xf numFmtId="0" fontId="7"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left" vertical="center"/>
    </xf>
    <xf numFmtId="4" fontId="7" fillId="0" borderId="10" xfId="0" applyNumberFormat="1" applyFont="1" applyBorder="1" applyAlignment="1">
      <alignment/>
    </xf>
    <xf numFmtId="4" fontId="0" fillId="0" borderId="10" xfId="0" applyNumberFormat="1" applyFont="1" applyBorder="1" applyAlignment="1">
      <alignment/>
    </xf>
    <xf numFmtId="4" fontId="0" fillId="0" borderId="51" xfId="0" applyNumberFormat="1" applyFont="1" applyBorder="1" applyAlignment="1">
      <alignment/>
    </xf>
    <xf numFmtId="0" fontId="7" fillId="0" borderId="10" xfId="0" applyFont="1" applyBorder="1" applyAlignment="1">
      <alignment wrapText="1"/>
    </xf>
    <xf numFmtId="4" fontId="7" fillId="0" borderId="10" xfId="0" applyNumberFormat="1" applyFont="1" applyBorder="1" applyAlignment="1">
      <alignment wrapText="1"/>
    </xf>
    <xf numFmtId="4" fontId="0" fillId="0" borderId="10" xfId="0" applyNumberFormat="1" applyFont="1" applyBorder="1" applyAlignment="1">
      <alignment/>
    </xf>
    <xf numFmtId="4" fontId="0" fillId="0" borderId="10" xfId="0" applyNumberFormat="1" applyFont="1" applyBorder="1" applyAlignment="1">
      <alignment wrapText="1"/>
    </xf>
    <xf numFmtId="0" fontId="0" fillId="0" borderId="10" xfId="0" applyFont="1" applyBorder="1" applyAlignment="1">
      <alignment wrapText="1"/>
    </xf>
    <xf numFmtId="3" fontId="7" fillId="0" borderId="10" xfId="0" applyNumberFormat="1" applyFont="1" applyBorder="1" applyAlignment="1">
      <alignment wrapText="1"/>
    </xf>
    <xf numFmtId="4" fontId="0" fillId="0" borderId="10" xfId="52" applyNumberFormat="1" applyFont="1" applyFill="1" applyBorder="1" applyAlignment="1">
      <alignment vertical="center" wrapText="1"/>
      <protection/>
    </xf>
    <xf numFmtId="3" fontId="7" fillId="0" borderId="10" xfId="52" applyNumberFormat="1" applyFont="1" applyFill="1" applyBorder="1" applyAlignment="1">
      <alignment vertical="center" wrapText="1"/>
      <protection/>
    </xf>
    <xf numFmtId="3" fontId="0" fillId="0" borderId="10" xfId="54" applyNumberFormat="1" applyFont="1" applyBorder="1" applyAlignment="1">
      <alignment horizontal="right" vertical="center" wrapText="1"/>
      <protection/>
    </xf>
    <xf numFmtId="3" fontId="7" fillId="0" borderId="10" xfId="54" applyNumberFormat="1" applyFont="1" applyBorder="1" applyAlignment="1">
      <alignment horizontal="right" vertical="center"/>
      <protection/>
    </xf>
    <xf numFmtId="10" fontId="0" fillId="0" borderId="15" xfId="54" applyNumberFormat="1" applyFont="1" applyBorder="1" applyAlignment="1">
      <alignment horizontal="right" vertical="center"/>
      <protection/>
    </xf>
    <xf numFmtId="3" fontId="0" fillId="0" borderId="10" xfId="54" applyNumberFormat="1" applyFont="1" applyFill="1" applyBorder="1" applyAlignment="1" quotePrefix="1">
      <alignment horizontal="right" vertical="center" wrapText="1"/>
      <protection/>
    </xf>
    <xf numFmtId="0" fontId="10" fillId="0" borderId="0" xfId="54" applyFont="1" applyBorder="1" applyAlignment="1">
      <alignment horizontal="right" vertical="center" wrapText="1"/>
      <protection/>
    </xf>
    <xf numFmtId="0" fontId="7" fillId="0" borderId="0" xfId="54" applyFont="1" applyBorder="1" applyAlignment="1">
      <alignment horizontal="right" vertical="center"/>
      <protection/>
    </xf>
    <xf numFmtId="0" fontId="7" fillId="41"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53" applyFont="1" applyBorder="1" applyAlignment="1">
      <alignment horizontal="center" vertical="center" wrapText="1"/>
      <protection/>
    </xf>
    <xf numFmtId="3" fontId="0" fillId="0" borderId="10" xfId="0" applyNumberFormat="1" applyFont="1" applyBorder="1" applyAlignment="1">
      <alignment horizontal="left" vertical="center" wrapText="1"/>
    </xf>
    <xf numFmtId="3" fontId="0" fillId="0" borderId="10" xfId="0" applyNumberFormat="1" applyFont="1" applyBorder="1" applyAlignment="1">
      <alignment horizontal="left" vertical="center" wrapText="1"/>
    </xf>
    <xf numFmtId="3" fontId="0"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wrapText="1"/>
    </xf>
    <xf numFmtId="3" fontId="7" fillId="0" borderId="10" xfId="0" applyNumberFormat="1" applyFont="1" applyFill="1" applyBorder="1" applyAlignment="1">
      <alignment horizontal="right" wrapText="1"/>
    </xf>
    <xf numFmtId="3" fontId="0" fillId="0" borderId="27" xfId="0" applyNumberFormat="1" applyFont="1" applyBorder="1" applyAlignment="1">
      <alignment horizontal="right" vertical="center" wrapText="1"/>
    </xf>
    <xf numFmtId="3" fontId="0" fillId="0" borderId="22" xfId="0" applyNumberFormat="1" applyFont="1" applyBorder="1" applyAlignment="1">
      <alignment horizontal="right" vertical="center" wrapText="1"/>
    </xf>
    <xf numFmtId="3" fontId="0" fillId="0" borderId="21" xfId="0" applyNumberFormat="1" applyFont="1" applyBorder="1" applyAlignment="1">
      <alignment/>
    </xf>
    <xf numFmtId="3" fontId="0" fillId="0" borderId="10" xfId="0" applyNumberFormat="1" applyFont="1" applyBorder="1" applyAlignment="1">
      <alignment/>
    </xf>
    <xf numFmtId="3" fontId="0" fillId="0" borderId="21" xfId="0" applyNumberFormat="1" applyFont="1" applyBorder="1" applyAlignment="1">
      <alignment/>
    </xf>
    <xf numFmtId="3" fontId="0" fillId="0" borderId="10" xfId="0" applyNumberFormat="1" applyFont="1" applyBorder="1" applyAlignment="1">
      <alignment/>
    </xf>
    <xf numFmtId="3" fontId="7" fillId="0" borderId="21" xfId="0" applyNumberFormat="1" applyFont="1" applyBorder="1" applyAlignment="1">
      <alignment vertical="top" wrapText="1"/>
    </xf>
    <xf numFmtId="3" fontId="7" fillId="0" borderId="10" xfId="0" applyNumberFormat="1" applyFont="1" applyBorder="1" applyAlignment="1">
      <alignment vertical="top" wrapText="1"/>
    </xf>
    <xf numFmtId="3" fontId="0" fillId="0" borderId="21" xfId="0" applyNumberFormat="1" applyFont="1" applyBorder="1" applyAlignment="1">
      <alignment vertical="top" wrapText="1"/>
    </xf>
    <xf numFmtId="3" fontId="0" fillId="0" borderId="10" xfId="0" applyNumberFormat="1" applyFont="1" applyBorder="1" applyAlignment="1">
      <alignment vertical="top" wrapText="1"/>
    </xf>
    <xf numFmtId="3" fontId="0" fillId="0" borderId="21" xfId="0" applyNumberFormat="1" applyFont="1" applyBorder="1" applyAlignment="1">
      <alignment vertical="center" wrapText="1"/>
    </xf>
    <xf numFmtId="3" fontId="7" fillId="0" borderId="21" xfId="0" applyNumberFormat="1" applyFont="1" applyBorder="1" applyAlignment="1">
      <alignment vertical="center" wrapText="1"/>
    </xf>
    <xf numFmtId="3" fontId="0" fillId="0" borderId="10" xfId="0" applyNumberFormat="1" applyFont="1" applyBorder="1" applyAlignment="1">
      <alignment vertical="center" wrapText="1"/>
    </xf>
    <xf numFmtId="0" fontId="0" fillId="0" borderId="10" xfId="0" applyFont="1" applyBorder="1" applyAlignment="1">
      <alignment horizontal="center"/>
    </xf>
    <xf numFmtId="0" fontId="1" fillId="0" borderId="30" xfId="0" applyFont="1" applyBorder="1" applyAlignment="1">
      <alignment vertical="center" wrapText="1"/>
    </xf>
    <xf numFmtId="0" fontId="7" fillId="0" borderId="10" xfId="0" applyNumberFormat="1" applyFont="1" applyFill="1" applyBorder="1" applyAlignment="1">
      <alignment vertical="center"/>
    </xf>
    <xf numFmtId="0" fontId="0" fillId="0" borderId="10" xfId="0" applyNumberFormat="1" applyFont="1" applyBorder="1" applyAlignment="1">
      <alignment vertical="center"/>
    </xf>
    <xf numFmtId="0" fontId="7" fillId="0" borderId="10" xfId="0" applyNumberFormat="1" applyFont="1" applyBorder="1" applyAlignment="1">
      <alignment/>
    </xf>
    <xf numFmtId="0" fontId="0" fillId="0" borderId="10" xfId="0" applyNumberFormat="1" applyFont="1" applyBorder="1" applyAlignment="1">
      <alignment/>
    </xf>
    <xf numFmtId="4" fontId="0" fillId="0" borderId="52" xfId="53" applyNumberFormat="1" applyFont="1" applyBorder="1" applyAlignment="1">
      <alignment horizontal="center"/>
      <protection/>
    </xf>
    <xf numFmtId="4" fontId="0" fillId="0" borderId="53" xfId="53" applyNumberFormat="1" applyFont="1" applyBorder="1" applyAlignment="1">
      <alignment horizontal="center"/>
      <protection/>
    </xf>
    <xf numFmtId="4" fontId="0" fillId="0" borderId="54" xfId="53" applyNumberFormat="1" applyFont="1" applyBorder="1" applyAlignment="1">
      <alignment horizontal="center"/>
      <protection/>
    </xf>
    <xf numFmtId="4" fontId="0" fillId="0" borderId="55" xfId="53" applyNumberFormat="1" applyFont="1" applyBorder="1" applyAlignment="1">
      <alignment horizontal="center"/>
      <protection/>
    </xf>
    <xf numFmtId="4" fontId="0" fillId="0" borderId="56" xfId="53" applyNumberFormat="1" applyFont="1" applyBorder="1" applyAlignment="1">
      <alignment horizontal="center"/>
      <protection/>
    </xf>
    <xf numFmtId="4" fontId="0" fillId="0" borderId="57" xfId="53" applyNumberFormat="1" applyFont="1" applyBorder="1" applyAlignment="1">
      <alignment horizontal="center"/>
      <protection/>
    </xf>
    <xf numFmtId="3" fontId="7" fillId="0" borderId="10" xfId="54" applyNumberFormat="1" applyFont="1" applyBorder="1" applyAlignment="1">
      <alignment horizontal="right" vertical="center" wrapText="1"/>
      <protection/>
    </xf>
    <xf numFmtId="4" fontId="0" fillId="0" borderId="15" xfId="54" applyNumberFormat="1" applyFont="1" applyBorder="1" applyAlignment="1">
      <alignment horizontal="right" vertical="center" wrapText="1"/>
      <protection/>
    </xf>
    <xf numFmtId="3" fontId="7" fillId="0" borderId="10" xfId="54" applyNumberFormat="1" applyFont="1" applyFill="1" applyBorder="1" applyAlignment="1" quotePrefix="1">
      <alignment horizontal="right" vertical="center" wrapText="1"/>
      <protection/>
    </xf>
    <xf numFmtId="3" fontId="0" fillId="0" borderId="10" xfId="54" applyNumberFormat="1" applyFont="1" applyFill="1" applyBorder="1" applyAlignment="1">
      <alignment horizontal="right" vertical="center"/>
      <protection/>
    </xf>
    <xf numFmtId="3" fontId="7" fillId="0" borderId="10" xfId="54" applyNumberFormat="1" applyFont="1" applyFill="1" applyBorder="1" applyAlignment="1">
      <alignment horizontal="right" vertical="center"/>
      <protection/>
    </xf>
    <xf numFmtId="3" fontId="10" fillId="0" borderId="10" xfId="54" applyNumberFormat="1" applyFont="1" applyBorder="1" applyAlignment="1">
      <alignment horizontal="right" vertical="center" wrapText="1"/>
      <protection/>
    </xf>
    <xf numFmtId="4" fontId="10" fillId="0" borderId="15" xfId="54" applyNumberFormat="1" applyFont="1" applyBorder="1" applyAlignment="1">
      <alignment horizontal="right" vertical="center" wrapText="1"/>
      <protection/>
    </xf>
    <xf numFmtId="3" fontId="7" fillId="0" borderId="10" xfId="54" applyNumberFormat="1" applyFont="1" applyFill="1" applyBorder="1" applyAlignment="1">
      <alignment horizontal="right" vertical="center" wrapText="1"/>
      <protection/>
    </xf>
    <xf numFmtId="3" fontId="7" fillId="0" borderId="10" xfId="54" applyNumberFormat="1" applyFont="1" applyBorder="1" applyAlignment="1" quotePrefix="1">
      <alignment horizontal="right" vertical="center" wrapText="1"/>
      <protection/>
    </xf>
    <xf numFmtId="3" fontId="10" fillId="0" borderId="15" xfId="54" applyNumberFormat="1" applyFont="1" applyBorder="1" applyAlignment="1">
      <alignment horizontal="right" vertical="center" wrapText="1"/>
      <protection/>
    </xf>
    <xf numFmtId="3" fontId="7" fillId="0" borderId="0" xfId="54" applyNumberFormat="1" applyFont="1" applyBorder="1" applyAlignment="1">
      <alignment horizontal="right" vertical="center"/>
      <protection/>
    </xf>
    <xf numFmtId="0" fontId="10" fillId="0" borderId="51" xfId="54" applyFont="1" applyFill="1" applyBorder="1" applyAlignment="1">
      <alignment horizontal="left" vertical="center" wrapText="1"/>
      <protection/>
    </xf>
    <xf numFmtId="0" fontId="15" fillId="0" borderId="51" xfId="54" applyFont="1" applyFill="1" applyBorder="1" applyAlignment="1">
      <alignment vertical="center" wrapText="1"/>
      <protection/>
    </xf>
    <xf numFmtId="0" fontId="10" fillId="0" borderId="51" xfId="54" applyFont="1" applyFill="1" applyBorder="1" applyAlignment="1">
      <alignment vertical="center" wrapText="1"/>
      <protection/>
    </xf>
    <xf numFmtId="0" fontId="10" fillId="0" borderId="58" xfId="54" applyFont="1" applyFill="1" applyBorder="1" applyAlignment="1">
      <alignment vertical="center" wrapText="1"/>
      <protection/>
    </xf>
    <xf numFmtId="0" fontId="60" fillId="0" borderId="0" xfId="54" applyFont="1" applyBorder="1" applyAlignment="1">
      <alignment horizontal="right" vertical="center"/>
      <protection/>
    </xf>
    <xf numFmtId="0" fontId="7" fillId="0" borderId="0" xfId="54" applyFont="1" applyBorder="1" applyAlignment="1">
      <alignment horizontal="right" vertical="center" wrapText="1"/>
      <protection/>
    </xf>
    <xf numFmtId="3" fontId="0" fillId="0" borderId="21" xfId="0" applyNumberFormat="1" applyFont="1" applyBorder="1" applyAlignment="1">
      <alignment horizontal="right"/>
    </xf>
    <xf numFmtId="3" fontId="7" fillId="0" borderId="21" xfId="0" applyNumberFormat="1" applyFont="1" applyBorder="1" applyAlignment="1">
      <alignment horizontal="right"/>
    </xf>
    <xf numFmtId="3" fontId="0" fillId="0" borderId="59" xfId="0" applyNumberFormat="1" applyFont="1" applyBorder="1" applyAlignment="1">
      <alignment horizontal="right"/>
    </xf>
    <xf numFmtId="0" fontId="0" fillId="0" borderId="27" xfId="0" applyFont="1" applyBorder="1" applyAlignment="1">
      <alignment horizontal="center" vertical="center" wrapText="1"/>
    </xf>
    <xf numFmtId="0" fontId="0" fillId="0" borderId="22" xfId="0" applyFont="1" applyBorder="1" applyAlignment="1">
      <alignment horizontal="center" vertical="center" wrapText="1"/>
    </xf>
    <xf numFmtId="0" fontId="1" fillId="0" borderId="10" xfId="0" applyFont="1" applyBorder="1" applyAlignment="1">
      <alignment vertical="center" wrapText="1"/>
    </xf>
    <xf numFmtId="3" fontId="0" fillId="0" borderId="10" xfId="0" applyNumberFormat="1" applyFont="1" applyBorder="1" applyAlignment="1">
      <alignment horizontal="center"/>
    </xf>
    <xf numFmtId="4" fontId="0" fillId="0" borderId="10" xfId="0" applyNumberFormat="1" applyFont="1" applyBorder="1" applyAlignment="1">
      <alignment/>
    </xf>
    <xf numFmtId="0" fontId="0" fillId="0" borderId="10" xfId="0" applyFont="1" applyFill="1" applyBorder="1" applyAlignment="1">
      <alignment horizontal="right"/>
    </xf>
    <xf numFmtId="43" fontId="0" fillId="0" borderId="10" xfId="42" applyFont="1" applyFill="1" applyBorder="1" applyAlignment="1">
      <alignment horizontal="right"/>
    </xf>
    <xf numFmtId="0" fontId="7" fillId="0" borderId="10" xfId="0" applyFont="1" applyBorder="1" applyAlignment="1">
      <alignment horizontal="right"/>
    </xf>
    <xf numFmtId="43" fontId="7" fillId="0" borderId="10" xfId="42" applyFont="1" applyFill="1" applyBorder="1" applyAlignment="1">
      <alignment horizontal="right"/>
    </xf>
    <xf numFmtId="43" fontId="7" fillId="0" borderId="10" xfId="42" applyFont="1" applyBorder="1" applyAlignment="1">
      <alignment horizontal="right"/>
    </xf>
    <xf numFmtId="0" fontId="10" fillId="0" borderId="11" xfId="53" applyFont="1" applyBorder="1">
      <alignment/>
      <protection/>
    </xf>
    <xf numFmtId="0" fontId="10" fillId="0" borderId="10" xfId="53" applyFont="1" applyBorder="1">
      <alignment/>
      <protection/>
    </xf>
    <xf numFmtId="0" fontId="10" fillId="0" borderId="12" xfId="53" applyFont="1" applyBorder="1">
      <alignment/>
      <protection/>
    </xf>
    <xf numFmtId="43" fontId="0" fillId="0" borderId="52" xfId="42" applyBorder="1" applyAlignment="1">
      <alignment horizontal="center"/>
    </xf>
    <xf numFmtId="43" fontId="0" fillId="0" borderId="53" xfId="42" applyBorder="1" applyAlignment="1">
      <alignment horizontal="center"/>
    </xf>
    <xf numFmtId="43" fontId="0" fillId="0" borderId="54" xfId="42" applyBorder="1" applyAlignment="1">
      <alignment horizontal="center"/>
    </xf>
    <xf numFmtId="43" fontId="0" fillId="0" borderId="55" xfId="42" applyBorder="1" applyAlignment="1">
      <alignment horizontal="center"/>
    </xf>
    <xf numFmtId="43" fontId="0" fillId="0" borderId="60" xfId="42" applyBorder="1" applyAlignment="1">
      <alignment horizontal="center"/>
    </xf>
    <xf numFmtId="43" fontId="0" fillId="0" borderId="34" xfId="42" applyBorder="1" applyAlignment="1">
      <alignment horizontal="center"/>
    </xf>
    <xf numFmtId="0" fontId="12" fillId="0" borderId="10" xfId="53" applyFont="1" applyBorder="1" applyAlignment="1">
      <alignment horizontal="center" vertical="center" wrapText="1"/>
      <protection/>
    </xf>
    <xf numFmtId="0" fontId="12" fillId="0" borderId="15" xfId="53" applyFont="1" applyBorder="1" applyAlignment="1">
      <alignment horizontal="center" vertical="center" wrapText="1"/>
      <protection/>
    </xf>
    <xf numFmtId="172" fontId="0" fillId="0" borderId="10" xfId="42" applyNumberFormat="1" applyFont="1" applyBorder="1" applyAlignment="1">
      <alignment horizontal="center" vertical="center" wrapText="1"/>
    </xf>
    <xf numFmtId="10" fontId="0" fillId="0" borderId="15" xfId="54" applyNumberFormat="1" applyFont="1" applyBorder="1" applyAlignment="1">
      <alignment horizontal="right" vertical="center" wrapText="1"/>
      <protection/>
    </xf>
    <xf numFmtId="3" fontId="0" fillId="0" borderId="10" xfId="54" applyNumberFormat="1" applyFont="1" applyBorder="1" applyAlignment="1" quotePrefix="1">
      <alignment horizontal="right" vertical="center" wrapText="1"/>
      <protection/>
    </xf>
    <xf numFmtId="3" fontId="10" fillId="0" borderId="10"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3" fontId="0" fillId="0" borderId="10" xfId="0" applyNumberFormat="1" applyFont="1" applyFill="1" applyBorder="1" applyAlignment="1">
      <alignment horizontal="right" vertical="center" wrapText="1"/>
    </xf>
    <xf numFmtId="3" fontId="0" fillId="0" borderId="28" xfId="0" applyNumberFormat="1" applyFont="1" applyBorder="1" applyAlignment="1">
      <alignment horizontal="right" vertical="center" wrapText="1"/>
    </xf>
    <xf numFmtId="3" fontId="0" fillId="41" borderId="22" xfId="0" applyNumberFormat="1" applyFont="1" applyFill="1" applyBorder="1" applyAlignment="1">
      <alignment horizontal="right" vertical="center" wrapText="1"/>
    </xf>
    <xf numFmtId="3" fontId="0" fillId="0" borderId="21" xfId="0" applyNumberFormat="1" applyFont="1" applyBorder="1" applyAlignment="1">
      <alignment horizontal="right" vertical="center"/>
    </xf>
    <xf numFmtId="0" fontId="0" fillId="0" borderId="16" xfId="53" applyFont="1" applyBorder="1" applyAlignment="1">
      <alignment horizontal="center" vertical="center"/>
      <protection/>
    </xf>
    <xf numFmtId="0" fontId="0" fillId="0" borderId="52" xfId="53" applyFont="1" applyBorder="1" applyAlignment="1">
      <alignment horizontal="center" vertical="center"/>
      <protection/>
    </xf>
    <xf numFmtId="0" fontId="0" fillId="0" borderId="53" xfId="53" applyFont="1" applyBorder="1" applyAlignment="1">
      <alignment horizontal="center" vertical="center"/>
      <protection/>
    </xf>
    <xf numFmtId="4" fontId="0" fillId="0" borderId="54" xfId="53" applyNumberFormat="1" applyFont="1" applyBorder="1" applyAlignment="1">
      <alignment horizontal="right" vertical="center"/>
      <protection/>
    </xf>
    <xf numFmtId="4" fontId="0" fillId="0" borderId="55" xfId="53" applyNumberFormat="1" applyFont="1" applyBorder="1" applyAlignment="1">
      <alignment horizontal="right" vertical="center"/>
      <protection/>
    </xf>
    <xf numFmtId="4" fontId="0" fillId="0" borderId="60" xfId="53" applyNumberFormat="1" applyFont="1" applyBorder="1" applyAlignment="1">
      <alignment horizontal="right" vertical="center"/>
      <protection/>
    </xf>
    <xf numFmtId="4" fontId="0" fillId="0" borderId="34" xfId="53" applyNumberFormat="1" applyFont="1" applyBorder="1" applyAlignment="1">
      <alignment horizontal="right" vertical="center"/>
      <protection/>
    </xf>
    <xf numFmtId="0" fontId="7" fillId="0" borderId="61" xfId="0" applyFont="1" applyBorder="1" applyAlignment="1">
      <alignment horizontal="center" vertical="center" wrapText="1"/>
    </xf>
    <xf numFmtId="0" fontId="0" fillId="0" borderId="0" xfId="54" applyFont="1" applyBorder="1">
      <alignment/>
      <protection/>
    </xf>
    <xf numFmtId="0" fontId="0" fillId="0" borderId="0" xfId="54" applyFont="1" applyBorder="1">
      <alignment/>
      <protection/>
    </xf>
    <xf numFmtId="0" fontId="0" fillId="0" borderId="0" xfId="54" applyFont="1" applyBorder="1">
      <alignment/>
      <protection/>
    </xf>
    <xf numFmtId="0" fontId="9" fillId="0" borderId="0" xfId="0" applyFont="1" applyBorder="1" applyAlignment="1">
      <alignment vertical="center"/>
    </xf>
    <xf numFmtId="0" fontId="0" fillId="0" borderId="0" xfId="0" applyFont="1" applyBorder="1" applyAlignment="1">
      <alignment/>
    </xf>
    <xf numFmtId="0" fontId="0" fillId="0" borderId="0" xfId="54" applyFont="1" applyBorder="1" applyAlignment="1">
      <alignment horizontal="justify" vertical="center"/>
      <protection/>
    </xf>
    <xf numFmtId="0" fontId="0" fillId="0" borderId="0" xfId="54" applyFont="1" applyBorder="1">
      <alignment/>
      <protection/>
    </xf>
    <xf numFmtId="0" fontId="0" fillId="0" borderId="0" xfId="54" applyFont="1" applyBorder="1">
      <alignment/>
      <protection/>
    </xf>
    <xf numFmtId="0" fontId="0" fillId="0" borderId="0" xfId="54" applyFont="1" applyFill="1" applyBorder="1">
      <alignment/>
      <protection/>
    </xf>
    <xf numFmtId="0" fontId="0" fillId="0" borderId="0" xfId="54" applyFont="1" applyBorder="1" applyAlignment="1">
      <alignment horizontal="left" vertical="center" wrapText="1"/>
      <protection/>
    </xf>
    <xf numFmtId="0" fontId="0" fillId="0" borderId="0" xfId="54" applyFont="1" applyBorder="1">
      <alignment/>
      <protection/>
    </xf>
    <xf numFmtId="0" fontId="0" fillId="0" borderId="0" xfId="54" applyFont="1" applyBorder="1">
      <alignment/>
      <protection/>
    </xf>
    <xf numFmtId="0" fontId="0" fillId="0" borderId="0" xfId="54" applyFont="1" applyBorder="1" applyAlignment="1">
      <alignment horizontal="left" vertical="center"/>
      <protection/>
    </xf>
    <xf numFmtId="3" fontId="21" fillId="0" borderId="0" xfId="54" applyNumberFormat="1" applyFont="1" applyFill="1" applyBorder="1" applyAlignment="1">
      <alignment horizontal="right" vertical="center"/>
      <protection/>
    </xf>
    <xf numFmtId="3" fontId="0" fillId="0" borderId="0" xfId="54" applyNumberFormat="1" applyFont="1" applyBorder="1" applyAlignment="1">
      <alignment horizontal="left" vertical="center"/>
      <protection/>
    </xf>
    <xf numFmtId="3" fontId="0" fillId="0" borderId="0" xfId="54" applyNumberFormat="1" applyFont="1" applyBorder="1" applyAlignment="1">
      <alignment horizontal="right" vertical="center"/>
      <protection/>
    </xf>
    <xf numFmtId="0" fontId="0" fillId="0" borderId="0" xfId="54" applyFont="1" applyBorder="1" applyAlignment="1">
      <alignment horizontal="right" vertical="center"/>
      <protection/>
    </xf>
    <xf numFmtId="0" fontId="61" fillId="0" borderId="0" xfId="54" applyFont="1" applyBorder="1" applyAlignment="1">
      <alignment horizontal="right" vertical="center"/>
      <protection/>
    </xf>
    <xf numFmtId="0" fontId="0" fillId="0" borderId="0" xfId="54" applyFont="1" applyBorder="1" applyAlignment="1">
      <alignment horizontal="left" vertical="center"/>
      <protection/>
    </xf>
    <xf numFmtId="3" fontId="0" fillId="0" borderId="0" xfId="54" applyNumberFormat="1" applyFont="1" applyBorder="1" applyAlignment="1">
      <alignment horizontal="left" vertical="center" wrapText="1"/>
      <protection/>
    </xf>
    <xf numFmtId="3" fontId="22" fillId="0" borderId="0" xfId="54" applyNumberFormat="1" applyFont="1" applyBorder="1" applyAlignment="1">
      <alignment horizontal="right" vertical="center" wrapText="1"/>
      <protection/>
    </xf>
    <xf numFmtId="3" fontId="19" fillId="0" borderId="0" xfId="54" applyNumberFormat="1" applyFont="1" applyBorder="1" applyAlignment="1">
      <alignment horizontal="right" vertical="center" wrapText="1"/>
      <protection/>
    </xf>
    <xf numFmtId="3" fontId="1" fillId="0" borderId="0" xfId="54" applyNumberFormat="1" applyFont="1" applyBorder="1" applyAlignment="1">
      <alignment horizontal="right" vertical="center"/>
      <protection/>
    </xf>
    <xf numFmtId="3" fontId="19" fillId="0" borderId="0" xfId="54" applyNumberFormat="1" applyFont="1" applyBorder="1" applyAlignment="1">
      <alignment horizontal="right" vertical="center"/>
      <protection/>
    </xf>
    <xf numFmtId="3" fontId="0" fillId="0" borderId="0" xfId="54" applyNumberFormat="1" applyFont="1" applyBorder="1" applyAlignment="1">
      <alignment horizontal="left" vertical="center"/>
      <protection/>
    </xf>
    <xf numFmtId="0" fontId="1" fillId="0" borderId="0" xfId="54" applyFont="1" applyBorder="1" applyAlignment="1">
      <alignment horizontal="left" vertical="center" wrapText="1"/>
      <protection/>
    </xf>
    <xf numFmtId="0" fontId="1" fillId="0" borderId="0" xfId="54" applyFont="1" applyBorder="1" applyAlignment="1">
      <alignment horizontal="left" vertical="center"/>
      <protection/>
    </xf>
    <xf numFmtId="3" fontId="22" fillId="0" borderId="0" xfId="0" applyNumberFormat="1" applyFont="1" applyBorder="1" applyAlignment="1">
      <alignment horizontal="right" vertical="center" wrapText="1"/>
    </xf>
    <xf numFmtId="3" fontId="19" fillId="0" borderId="0" xfId="0" applyNumberFormat="1" applyFont="1" applyBorder="1" applyAlignment="1">
      <alignment horizontal="right" vertical="center" wrapText="1"/>
    </xf>
    <xf numFmtId="0" fontId="0" fillId="0" borderId="0" xfId="54" applyFont="1" applyBorder="1" applyAlignment="1">
      <alignment vertical="center"/>
      <protection/>
    </xf>
    <xf numFmtId="0" fontId="0" fillId="34" borderId="60" xfId="0" applyFont="1" applyFill="1" applyBorder="1" applyAlignment="1">
      <alignment horizontal="center" vertical="center" wrapText="1"/>
    </xf>
    <xf numFmtId="0" fontId="0" fillId="0" borderId="0" xfId="0" applyFont="1" applyBorder="1" applyAlignment="1">
      <alignment/>
    </xf>
    <xf numFmtId="0" fontId="0" fillId="0" borderId="0" xfId="0" applyFont="1" applyBorder="1" applyAlignment="1">
      <alignment/>
    </xf>
    <xf numFmtId="3" fontId="1"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3" fontId="7" fillId="0" borderId="0" xfId="0" applyNumberFormat="1" applyFont="1" applyBorder="1" applyAlignment="1">
      <alignment horizontal="left" vertical="center" wrapText="1"/>
    </xf>
    <xf numFmtId="3" fontId="0" fillId="0" borderId="0" xfId="0" applyNumberFormat="1" applyFont="1" applyBorder="1" applyAlignment="1">
      <alignment/>
    </xf>
    <xf numFmtId="3" fontId="0" fillId="0" borderId="0" xfId="0" applyNumberFormat="1" applyFont="1" applyBorder="1" applyAlignment="1">
      <alignment horizontal="left" vertical="center" wrapText="1"/>
    </xf>
    <xf numFmtId="171" fontId="1" fillId="0" borderId="0" xfId="42" applyNumberFormat="1" applyFont="1" applyBorder="1" applyAlignment="1">
      <alignment horizontal="left" vertical="center" wrapText="1"/>
    </xf>
    <xf numFmtId="171" fontId="19" fillId="0" borderId="0" xfId="42" applyNumberFormat="1" applyFont="1" applyBorder="1" applyAlignment="1">
      <alignment horizontal="left" vertical="center" wrapText="1"/>
    </xf>
    <xf numFmtId="3" fontId="1" fillId="0" borderId="0" xfId="0" applyNumberFormat="1" applyFont="1" applyBorder="1" applyAlignment="1">
      <alignment horizontal="right" vertical="center" wrapText="1"/>
    </xf>
    <xf numFmtId="0" fontId="9" fillId="0" borderId="0"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0" fontId="10" fillId="0" borderId="0" xfId="0" applyFont="1" applyBorder="1" applyAlignment="1">
      <alignment/>
    </xf>
    <xf numFmtId="3" fontId="19" fillId="0" borderId="0" xfId="0" applyNumberFormat="1" applyFont="1" applyBorder="1" applyAlignment="1">
      <alignment/>
    </xf>
    <xf numFmtId="3" fontId="0" fillId="0" borderId="0" xfId="0" applyNumberFormat="1" applyFont="1" applyBorder="1" applyAlignment="1">
      <alignment/>
    </xf>
    <xf numFmtId="3" fontId="1" fillId="0" borderId="0" xfId="0" applyNumberFormat="1" applyFont="1" applyBorder="1" applyAlignment="1">
      <alignment horizontal="right" vertical="center"/>
    </xf>
    <xf numFmtId="3" fontId="0" fillId="0" borderId="0" xfId="0" applyNumberFormat="1" applyFont="1" applyBorder="1" applyAlignment="1">
      <alignment vertical="center" wrapText="1"/>
    </xf>
    <xf numFmtId="3" fontId="7" fillId="0" borderId="0" xfId="0" applyNumberFormat="1" applyFont="1" applyBorder="1" applyAlignment="1">
      <alignment vertical="center" wrapText="1"/>
    </xf>
    <xf numFmtId="1" fontId="0" fillId="0" borderId="0" xfId="0" applyNumberFormat="1" applyFont="1" applyBorder="1" applyAlignment="1">
      <alignment/>
    </xf>
    <xf numFmtId="3" fontId="9" fillId="0" borderId="0" xfId="0" applyNumberFormat="1" applyFont="1" applyBorder="1" applyAlignment="1">
      <alignment vertical="center" wrapText="1"/>
    </xf>
    <xf numFmtId="3" fontId="11" fillId="0" borderId="0" xfId="0" applyNumberFormat="1" applyFont="1" applyBorder="1" applyAlignment="1">
      <alignment vertical="center" wrapText="1"/>
    </xf>
    <xf numFmtId="3" fontId="0" fillId="0" borderId="0" xfId="0" applyNumberFormat="1" applyFont="1" applyBorder="1" applyAlignment="1">
      <alignment vertical="center" wrapText="1"/>
    </xf>
    <xf numFmtId="0" fontId="0" fillId="0" borderId="0" xfId="0" applyFont="1" applyBorder="1" applyAlignment="1">
      <alignment horizontal="left" vertical="center"/>
    </xf>
    <xf numFmtId="3" fontId="0"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wrapText="1"/>
    </xf>
    <xf numFmtId="0" fontId="0" fillId="0" borderId="0" xfId="0" applyBorder="1" applyAlignment="1">
      <alignment/>
    </xf>
    <xf numFmtId="0" fontId="1" fillId="0" borderId="0" xfId="0" applyFont="1" applyBorder="1" applyAlignment="1">
      <alignment horizontal="right"/>
    </xf>
    <xf numFmtId="0" fontId="1" fillId="0" borderId="0" xfId="0" applyFont="1" applyBorder="1" applyAlignment="1">
      <alignment horizontal="right" vertical="center"/>
    </xf>
    <xf numFmtId="0" fontId="7" fillId="0" borderId="62" xfId="0" applyFont="1" applyBorder="1" applyAlignment="1">
      <alignment horizontal="justify" vertical="top" wrapText="1"/>
    </xf>
    <xf numFmtId="0" fontId="7" fillId="0" borderId="62" xfId="0" applyFont="1" applyFill="1" applyBorder="1" applyAlignment="1">
      <alignment horizontal="justify" vertical="top" wrapText="1"/>
    </xf>
    <xf numFmtId="0" fontId="0" fillId="41" borderId="0" xfId="0" applyFill="1" applyBorder="1" applyAlignment="1">
      <alignment/>
    </xf>
    <xf numFmtId="0" fontId="0" fillId="41" borderId="0" xfId="0" applyFill="1" applyBorder="1" applyAlignment="1">
      <alignment horizontal="right" vertical="top"/>
    </xf>
    <xf numFmtId="0" fontId="61" fillId="0" borderId="27" xfId="0" applyFont="1" applyBorder="1" applyAlignment="1">
      <alignment horizontal="center" vertical="center" wrapText="1"/>
    </xf>
    <xf numFmtId="172" fontId="0" fillId="0" borderId="10" xfId="42" applyNumberFormat="1" applyFont="1" applyBorder="1" applyAlignment="1">
      <alignment horizontal="right"/>
    </xf>
    <xf numFmtId="172" fontId="0" fillId="0" borderId="10" xfId="42" applyNumberFormat="1" applyFont="1" applyFill="1" applyBorder="1" applyAlignment="1">
      <alignment horizontal="right"/>
    </xf>
    <xf numFmtId="173" fontId="0" fillId="0" borderId="10" xfId="42" applyNumberFormat="1" applyFont="1" applyBorder="1" applyAlignment="1">
      <alignment horizontal="right"/>
    </xf>
    <xf numFmtId="4" fontId="0" fillId="41" borderId="10" xfId="0" applyNumberFormat="1" applyFont="1" applyFill="1" applyBorder="1" applyAlignment="1">
      <alignment/>
    </xf>
    <xf numFmtId="0" fontId="7" fillId="43" borderId="10" xfId="52" applyFont="1" applyFill="1" applyBorder="1" applyAlignment="1">
      <alignment vertical="center" wrapText="1"/>
      <protection/>
    </xf>
    <xf numFmtId="10" fontId="0" fillId="43" borderId="10" xfId="52" applyNumberFormat="1" applyFont="1" applyFill="1" applyBorder="1" applyAlignment="1">
      <alignment vertical="center" wrapText="1"/>
      <protection/>
    </xf>
    <xf numFmtId="0" fontId="0" fillId="0" borderId="10" xfId="0" applyFont="1" applyBorder="1" applyAlignment="1">
      <alignment horizontal="center" vertical="center" wrapText="1"/>
    </xf>
    <xf numFmtId="0" fontId="0" fillId="0" borderId="61" xfId="0" applyFont="1" applyBorder="1" applyAlignment="1">
      <alignment horizontal="left" vertical="center" wrapText="1"/>
    </xf>
    <xf numFmtId="0" fontId="0" fillId="0" borderId="51" xfId="0" applyFont="1" applyBorder="1" applyAlignment="1">
      <alignment horizontal="left" vertical="center" wrapText="1"/>
    </xf>
    <xf numFmtId="0" fontId="0" fillId="0" borderId="18" xfId="0" applyFont="1" applyBorder="1" applyAlignment="1">
      <alignment horizontal="left" vertical="center" wrapText="1"/>
    </xf>
    <xf numFmtId="0" fontId="14" fillId="0" borderId="63" xfId="54" applyFont="1" applyBorder="1" applyAlignment="1">
      <alignment horizontal="center" vertical="center" wrapText="1"/>
      <protection/>
    </xf>
    <xf numFmtId="0" fontId="14" fillId="0" borderId="51" xfId="54" applyFont="1" applyBorder="1" applyAlignment="1">
      <alignment horizontal="center" vertical="center" wrapText="1"/>
      <protection/>
    </xf>
    <xf numFmtId="0" fontId="14" fillId="0" borderId="58" xfId="54" applyFont="1" applyBorder="1" applyAlignment="1">
      <alignment horizontal="center" vertical="center" wrapText="1"/>
      <protection/>
    </xf>
    <xf numFmtId="0" fontId="6" fillId="0" borderId="60" xfId="54" applyFont="1" applyBorder="1" applyAlignment="1">
      <alignment horizontal="right" vertical="center" wrapText="1"/>
      <protection/>
    </xf>
    <xf numFmtId="0" fontId="6" fillId="0" borderId="64" xfId="54" applyFont="1" applyBorder="1" applyAlignment="1">
      <alignment horizontal="right" vertical="center" wrapText="1"/>
      <protection/>
    </xf>
    <xf numFmtId="0" fontId="10" fillId="0" borderId="61" xfId="54" applyFont="1" applyBorder="1" applyAlignment="1">
      <alignment horizontal="right" vertical="center" wrapText="1"/>
      <protection/>
    </xf>
    <xf numFmtId="0" fontId="10" fillId="0" borderId="18" xfId="54" applyFont="1" applyBorder="1" applyAlignment="1">
      <alignment horizontal="right" vertical="center" wrapText="1"/>
      <protection/>
    </xf>
    <xf numFmtId="0" fontId="0" fillId="0" borderId="60" xfId="54" applyFont="1" applyBorder="1" applyAlignment="1">
      <alignment horizontal="right" vertical="center" wrapText="1"/>
      <protection/>
    </xf>
    <xf numFmtId="0" fontId="0" fillId="0" borderId="48" xfId="54" applyFont="1" applyBorder="1" applyAlignment="1">
      <alignment horizontal="right" vertical="center" wrapText="1"/>
      <protection/>
    </xf>
    <xf numFmtId="0" fontId="10" fillId="0" borderId="0" xfId="54" applyFont="1" applyBorder="1" applyAlignment="1">
      <alignment horizontal="left" vertical="center" wrapText="1"/>
      <protection/>
    </xf>
    <xf numFmtId="0" fontId="5" fillId="0" borderId="0" xfId="54" applyFont="1" applyBorder="1" applyAlignment="1">
      <alignment horizontal="left" vertical="center" wrapText="1"/>
      <protection/>
    </xf>
    <xf numFmtId="0" fontId="5" fillId="0" borderId="0" xfId="0" applyFont="1" applyAlignment="1">
      <alignment horizontal="left"/>
    </xf>
    <xf numFmtId="0" fontId="4" fillId="0" borderId="65" xfId="54" applyFont="1" applyBorder="1" applyAlignment="1">
      <alignment horizontal="left" vertical="center"/>
      <protection/>
    </xf>
    <xf numFmtId="0" fontId="4" fillId="0" borderId="64" xfId="54" applyFont="1" applyBorder="1" applyAlignment="1">
      <alignment horizontal="left" vertical="center"/>
      <protection/>
    </xf>
    <xf numFmtId="0" fontId="0" fillId="0" borderId="60" xfId="0" applyFont="1" applyBorder="1" applyAlignment="1">
      <alignment horizontal="left" vertical="center" wrapText="1"/>
    </xf>
    <xf numFmtId="0" fontId="0" fillId="0" borderId="66" xfId="0" applyFont="1" applyBorder="1" applyAlignment="1">
      <alignment horizontal="left" vertical="center" wrapText="1"/>
    </xf>
    <xf numFmtId="0" fontId="0" fillId="0" borderId="48" xfId="0" applyFont="1" applyBorder="1" applyAlignment="1">
      <alignment horizontal="left" vertical="center" wrapText="1"/>
    </xf>
    <xf numFmtId="0" fontId="4" fillId="0" borderId="11" xfId="54" applyFont="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1" xfId="54" applyFont="1" applyBorder="1" applyAlignment="1">
      <alignment horizontal="center" vertical="center"/>
      <protection/>
    </xf>
    <xf numFmtId="0" fontId="0" fillId="0" borderId="10" xfId="54" applyFont="1" applyFill="1" applyBorder="1" applyAlignment="1">
      <alignment horizontal="left" vertical="center" wrapText="1"/>
      <protection/>
    </xf>
    <xf numFmtId="10" fontId="6" fillId="0" borderId="61" xfId="54" applyNumberFormat="1" applyFont="1" applyBorder="1" applyAlignment="1">
      <alignment horizontal="right" vertical="center" wrapText="1"/>
      <protection/>
    </xf>
    <xf numFmtId="10" fontId="6" fillId="0" borderId="18" xfId="54" applyNumberFormat="1" applyFont="1" applyBorder="1" applyAlignment="1">
      <alignment horizontal="right" vertical="center" wrapText="1"/>
      <protection/>
    </xf>
    <xf numFmtId="0" fontId="15" fillId="0" borderId="61" xfId="54" applyFont="1" applyFill="1" applyBorder="1" applyAlignment="1">
      <alignment horizontal="center" vertical="center" wrapText="1"/>
      <protection/>
    </xf>
    <xf numFmtId="0" fontId="15" fillId="0" borderId="18" xfId="54" applyFont="1" applyFill="1" applyBorder="1" applyAlignment="1">
      <alignment horizontal="center" vertical="center" wrapText="1"/>
      <protection/>
    </xf>
    <xf numFmtId="10" fontId="0" fillId="0" borderId="61" xfId="54" applyNumberFormat="1" applyFont="1" applyBorder="1" applyAlignment="1">
      <alignment horizontal="right" vertical="center" wrapText="1"/>
      <protection/>
    </xf>
    <xf numFmtId="10" fontId="0" fillId="0" borderId="58" xfId="54" applyNumberFormat="1" applyFont="1" applyBorder="1" applyAlignment="1">
      <alignment horizontal="right" vertical="center" wrapText="1"/>
      <protection/>
    </xf>
    <xf numFmtId="0" fontId="10" fillId="0" borderId="61" xfId="54" applyFont="1" applyFill="1" applyBorder="1" applyAlignment="1">
      <alignment horizontal="center" vertical="center" wrapText="1"/>
      <protection/>
    </xf>
    <xf numFmtId="0" fontId="10" fillId="0" borderId="58" xfId="54" applyFont="1" applyFill="1" applyBorder="1" applyAlignment="1">
      <alignment horizontal="center" vertical="center" wrapText="1"/>
      <protection/>
    </xf>
    <xf numFmtId="3" fontId="0" fillId="0" borderId="61" xfId="54" applyNumberFormat="1" applyFont="1" applyBorder="1" applyAlignment="1">
      <alignment vertical="center" wrapText="1"/>
      <protection/>
    </xf>
    <xf numFmtId="3" fontId="0" fillId="0" borderId="18" xfId="54" applyNumberFormat="1" applyFont="1" applyBorder="1" applyAlignment="1">
      <alignment vertical="center" wrapText="1"/>
      <protection/>
    </xf>
    <xf numFmtId="3" fontId="0" fillId="0" borderId="58" xfId="54" applyNumberFormat="1" applyFont="1" applyBorder="1" applyAlignment="1">
      <alignment vertical="center" wrapText="1"/>
      <protection/>
    </xf>
    <xf numFmtId="0" fontId="12" fillId="0" borderId="0" xfId="54" applyFont="1" applyBorder="1" applyAlignment="1">
      <alignment horizontal="left" vertical="center" wrapText="1"/>
      <protection/>
    </xf>
    <xf numFmtId="0" fontId="7" fillId="0" borderId="67" xfId="54" applyFont="1" applyBorder="1" applyAlignment="1">
      <alignment horizontal="center" vertical="center" wrapText="1"/>
      <protection/>
    </xf>
    <xf numFmtId="0" fontId="7" fillId="0" borderId="19" xfId="54" applyFont="1" applyBorder="1" applyAlignment="1">
      <alignment horizontal="center" vertical="center" wrapText="1"/>
      <protection/>
    </xf>
    <xf numFmtId="0" fontId="4" fillId="0" borderId="55" xfId="54"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0" xfId="54" applyFont="1" applyBorder="1" applyAlignment="1">
      <alignment horizontal="center" vertical="center"/>
      <protection/>
    </xf>
    <xf numFmtId="0" fontId="0" fillId="0" borderId="20" xfId="54" applyFont="1" applyBorder="1" applyAlignment="1">
      <alignment horizontal="center" vertical="center" wrapText="1"/>
      <protection/>
    </xf>
    <xf numFmtId="0" fontId="0" fillId="0" borderId="68" xfId="54" applyFont="1" applyBorder="1" applyAlignment="1">
      <alignment horizontal="center" vertical="center" wrapText="1"/>
      <protection/>
    </xf>
    <xf numFmtId="0" fontId="0" fillId="0" borderId="47" xfId="54" applyFont="1" applyBorder="1" applyAlignment="1">
      <alignment horizontal="center" vertical="center" wrapText="1"/>
      <protection/>
    </xf>
    <xf numFmtId="3" fontId="6" fillId="0" borderId="61" xfId="54" applyNumberFormat="1" applyFont="1" applyBorder="1" applyAlignment="1">
      <alignment horizontal="right" vertical="center" wrapText="1"/>
      <protection/>
    </xf>
    <xf numFmtId="3" fontId="0" fillId="0" borderId="18" xfId="0" applyNumberFormat="1" applyFont="1" applyBorder="1" applyAlignment="1">
      <alignment/>
    </xf>
    <xf numFmtId="3" fontId="0" fillId="0" borderId="61" xfId="0" applyNumberFormat="1" applyFont="1" applyBorder="1" applyAlignment="1">
      <alignment vertical="center"/>
    </xf>
    <xf numFmtId="3" fontId="0" fillId="0" borderId="18" xfId="0" applyNumberFormat="1" applyFont="1" applyBorder="1" applyAlignment="1">
      <alignment vertical="center"/>
    </xf>
    <xf numFmtId="0" fontId="0" fillId="0" borderId="19" xfId="54" applyFont="1" applyBorder="1" applyAlignment="1">
      <alignment horizontal="center" vertical="center" wrapText="1"/>
      <protection/>
    </xf>
    <xf numFmtId="0" fontId="0" fillId="0" borderId="19" xfId="54" applyFont="1" applyBorder="1" applyAlignment="1">
      <alignment horizontal="center" vertical="center" wrapText="1"/>
      <protection/>
    </xf>
    <xf numFmtId="10" fontId="6" fillId="0" borderId="58" xfId="54" applyNumberFormat="1" applyFont="1" applyBorder="1" applyAlignment="1">
      <alignment horizontal="right" vertical="center" wrapText="1"/>
      <protection/>
    </xf>
    <xf numFmtId="10" fontId="0" fillId="0" borderId="18" xfId="54" applyNumberFormat="1" applyFont="1" applyBorder="1" applyAlignment="1">
      <alignment horizontal="right" vertical="center" wrapText="1"/>
      <protection/>
    </xf>
    <xf numFmtId="0" fontId="6" fillId="0" borderId="61" xfId="54" applyFont="1" applyBorder="1" applyAlignment="1">
      <alignment horizontal="right" vertical="center" wrapText="1"/>
      <protection/>
    </xf>
    <xf numFmtId="0" fontId="6" fillId="0" borderId="18" xfId="54" applyFont="1" applyBorder="1" applyAlignment="1">
      <alignment horizontal="right" vertical="center" wrapText="1"/>
      <protection/>
    </xf>
    <xf numFmtId="0" fontId="0" fillId="0" borderId="61" xfId="54" applyFont="1" applyBorder="1" applyAlignment="1">
      <alignment horizontal="right" vertical="center" wrapText="1"/>
      <protection/>
    </xf>
    <xf numFmtId="0" fontId="0" fillId="0" borderId="18" xfId="54" applyFont="1" applyBorder="1" applyAlignment="1">
      <alignment horizontal="right" vertical="center" wrapText="1"/>
      <protection/>
    </xf>
    <xf numFmtId="0" fontId="4" fillId="33" borderId="63"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8" xfId="0" applyFont="1" applyFill="1" applyBorder="1" applyAlignment="1">
      <alignment horizontal="center" vertical="center" wrapText="1"/>
    </xf>
    <xf numFmtId="9" fontId="6" fillId="0" borderId="61" xfId="54" applyNumberFormat="1" applyFont="1" applyBorder="1" applyAlignment="1">
      <alignment horizontal="right" vertical="center" wrapText="1"/>
      <protection/>
    </xf>
    <xf numFmtId="0" fontId="0" fillId="0" borderId="58" xfId="54" applyFont="1" applyBorder="1" applyAlignment="1">
      <alignment horizontal="right" vertical="center" wrapText="1"/>
      <protection/>
    </xf>
    <xf numFmtId="10" fontId="0" fillId="0" borderId="61" xfId="54" applyNumberFormat="1" applyFont="1" applyFill="1" applyBorder="1" applyAlignment="1">
      <alignment horizontal="right" vertical="center" wrapText="1"/>
      <protection/>
    </xf>
    <xf numFmtId="0" fontId="0" fillId="0" borderId="58" xfId="54" applyFont="1" applyFill="1" applyBorder="1" applyAlignment="1">
      <alignment horizontal="right" vertical="center" wrapText="1"/>
      <protection/>
    </xf>
    <xf numFmtId="0" fontId="15" fillId="0" borderId="61" xfId="54" applyFont="1" applyFill="1" applyBorder="1" applyAlignment="1">
      <alignment horizontal="right" vertical="center" wrapText="1"/>
      <protection/>
    </xf>
    <xf numFmtId="0" fontId="15" fillId="0" borderId="18" xfId="54" applyFont="1" applyFill="1" applyBorder="1" applyAlignment="1">
      <alignment horizontal="right" vertical="center" wrapText="1"/>
      <protection/>
    </xf>
    <xf numFmtId="0" fontId="10" fillId="0" borderId="61" xfId="54" applyFont="1" applyFill="1" applyBorder="1" applyAlignment="1">
      <alignment horizontal="right" vertical="center" wrapText="1"/>
      <protection/>
    </xf>
    <xf numFmtId="0" fontId="10" fillId="0" borderId="18" xfId="54" applyFont="1" applyFill="1" applyBorder="1" applyAlignment="1">
      <alignment horizontal="right" vertical="center" wrapText="1"/>
      <protection/>
    </xf>
    <xf numFmtId="9" fontId="6" fillId="0" borderId="18" xfId="54" applyNumberFormat="1" applyFont="1" applyBorder="1" applyAlignment="1">
      <alignment horizontal="right" vertical="center" wrapText="1"/>
      <protection/>
    </xf>
    <xf numFmtId="0" fontId="6" fillId="0" borderId="61" xfId="54" applyFont="1" applyBorder="1" applyAlignment="1">
      <alignment horizontal="center" vertical="center" wrapText="1"/>
      <protection/>
    </xf>
    <xf numFmtId="0" fontId="6" fillId="0" borderId="18" xfId="54" applyFont="1" applyBorder="1" applyAlignment="1">
      <alignment horizontal="center" vertical="center" wrapText="1"/>
      <protection/>
    </xf>
    <xf numFmtId="0" fontId="6" fillId="0" borderId="58" xfId="54" applyFont="1" applyBorder="1" applyAlignment="1">
      <alignment horizontal="right" vertical="center" wrapText="1"/>
      <protection/>
    </xf>
    <xf numFmtId="0" fontId="6" fillId="0" borderId="58" xfId="54" applyFont="1" applyBorder="1" applyAlignment="1">
      <alignment horizontal="center" vertical="center" wrapText="1"/>
      <protection/>
    </xf>
    <xf numFmtId="0" fontId="0" fillId="0" borderId="61" xfId="54" applyFont="1" applyBorder="1" applyAlignment="1">
      <alignment horizontal="center" vertical="center" wrapText="1"/>
      <protection/>
    </xf>
    <xf numFmtId="0" fontId="0" fillId="0" borderId="18" xfId="54" applyFont="1" applyBorder="1" applyAlignment="1">
      <alignment horizontal="center" vertical="center" wrapText="1"/>
      <protection/>
    </xf>
    <xf numFmtId="9" fontId="6" fillId="0" borderId="61" xfId="54" applyNumberFormat="1" applyFont="1" applyBorder="1" applyAlignment="1">
      <alignment horizontal="center" vertical="center" wrapText="1"/>
      <protection/>
    </xf>
    <xf numFmtId="9" fontId="6" fillId="0" borderId="61" xfId="54" applyNumberFormat="1" applyFont="1" applyBorder="1" applyAlignment="1">
      <alignment vertical="center" wrapText="1"/>
      <protection/>
    </xf>
    <xf numFmtId="0" fontId="6" fillId="0" borderId="18" xfId="54" applyFont="1" applyBorder="1" applyAlignment="1">
      <alignment vertical="center" wrapText="1"/>
      <protection/>
    </xf>
    <xf numFmtId="0" fontId="6" fillId="33" borderId="60" xfId="54" applyFont="1" applyFill="1" applyBorder="1" applyAlignment="1">
      <alignment horizontal="center" vertical="center" wrapText="1"/>
      <protection/>
    </xf>
    <xf numFmtId="0" fontId="6" fillId="33" borderId="48" xfId="54" applyFont="1" applyFill="1" applyBorder="1" applyAlignment="1">
      <alignment horizontal="center" vertical="center" wrapText="1"/>
      <protection/>
    </xf>
    <xf numFmtId="0" fontId="4" fillId="0" borderId="6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70" xfId="54" applyFont="1" applyBorder="1" applyAlignment="1">
      <alignment horizontal="center" vertical="center" wrapText="1"/>
      <protection/>
    </xf>
    <xf numFmtId="0" fontId="4" fillId="0" borderId="71" xfId="54" applyFont="1" applyBorder="1" applyAlignment="1">
      <alignment horizontal="center" vertical="center" wrapText="1"/>
      <protection/>
    </xf>
    <xf numFmtId="0" fontId="4" fillId="0" borderId="72" xfId="54" applyFont="1" applyBorder="1" applyAlignment="1">
      <alignment horizontal="center" vertical="center" wrapText="1"/>
      <protection/>
    </xf>
    <xf numFmtId="0" fontId="4" fillId="0" borderId="73" xfId="54" applyFont="1" applyBorder="1" applyAlignment="1">
      <alignment horizontal="center" vertical="center" wrapText="1"/>
      <protection/>
    </xf>
    <xf numFmtId="0" fontId="4" fillId="0" borderId="70" xfId="54" applyFont="1" applyFill="1" applyBorder="1" applyAlignment="1">
      <alignment horizontal="center" vertical="center" wrapText="1"/>
      <protection/>
    </xf>
    <xf numFmtId="0" fontId="4" fillId="0" borderId="42" xfId="54" applyFont="1" applyFill="1" applyBorder="1" applyAlignment="1">
      <alignment horizontal="center" vertical="center" wrapText="1"/>
      <protection/>
    </xf>
    <xf numFmtId="0" fontId="4" fillId="0" borderId="37" xfId="54" applyFont="1" applyFill="1" applyBorder="1" applyAlignment="1">
      <alignment horizontal="center" vertical="center" wrapText="1"/>
      <protection/>
    </xf>
    <xf numFmtId="0" fontId="4" fillId="0" borderId="61"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58" xfId="54" applyFont="1" applyBorder="1" applyAlignment="1">
      <alignment horizontal="center" vertical="center" wrapText="1"/>
      <protection/>
    </xf>
    <xf numFmtId="0" fontId="13" fillId="0" borderId="0" xfId="54" applyFont="1" applyBorder="1" applyAlignment="1">
      <alignment horizontal="left" vertical="top"/>
      <protection/>
    </xf>
    <xf numFmtId="0" fontId="13" fillId="0" borderId="0" xfId="54" applyFont="1" applyFill="1" applyBorder="1" applyAlignment="1">
      <alignment horizontal="left" vertical="center" wrapText="1"/>
      <protection/>
    </xf>
    <xf numFmtId="0" fontId="11" fillId="0" borderId="0" xfId="54" applyFont="1" applyFill="1" applyBorder="1" applyAlignment="1">
      <alignment horizontal="left" vertical="center" wrapText="1"/>
      <protection/>
    </xf>
    <xf numFmtId="0" fontId="7" fillId="0" borderId="0" xfId="54" applyFont="1" applyFill="1" applyBorder="1" applyAlignment="1">
      <alignment horizontal="left" vertical="center" wrapText="1"/>
      <protection/>
    </xf>
    <xf numFmtId="0" fontId="5" fillId="0" borderId="0" xfId="54" applyFont="1" applyFill="1" applyBorder="1" applyAlignment="1">
      <alignment horizontal="left" vertical="center" wrapText="1"/>
      <protection/>
    </xf>
    <xf numFmtId="0" fontId="5" fillId="0" borderId="10" xfId="54" applyFont="1" applyFill="1" applyBorder="1" applyAlignment="1">
      <alignment horizontal="center" vertical="center" wrapText="1"/>
      <protection/>
    </xf>
    <xf numFmtId="0" fontId="17" fillId="0" borderId="10" xfId="54" applyFont="1" applyFill="1" applyBorder="1" applyAlignment="1">
      <alignment horizontal="center" vertical="center" wrapText="1"/>
      <protection/>
    </xf>
    <xf numFmtId="0" fontId="6" fillId="33" borderId="64" xfId="54" applyFont="1" applyFill="1" applyBorder="1" applyAlignment="1">
      <alignment horizontal="center" vertical="center" wrapText="1"/>
      <protection/>
    </xf>
    <xf numFmtId="0" fontId="7" fillId="33" borderId="63" xfId="54" applyFont="1" applyFill="1" applyBorder="1" applyAlignment="1">
      <alignment horizontal="center" vertical="center"/>
      <protection/>
    </xf>
    <xf numFmtId="0" fontId="7" fillId="33" borderId="51" xfId="54" applyFont="1" applyFill="1" applyBorder="1" applyAlignment="1">
      <alignment horizontal="center" vertical="center"/>
      <protection/>
    </xf>
    <xf numFmtId="0" fontId="7" fillId="33" borderId="58" xfId="54" applyFont="1" applyFill="1" applyBorder="1" applyAlignment="1">
      <alignment horizontal="center" vertical="center"/>
      <protection/>
    </xf>
    <xf numFmtId="0" fontId="0" fillId="0" borderId="19" xfId="54" applyFont="1" applyBorder="1" applyAlignment="1">
      <alignment horizontal="center" vertical="center"/>
      <protection/>
    </xf>
    <xf numFmtId="0" fontId="4" fillId="0" borderId="0" xfId="54" applyFont="1" applyAlignment="1">
      <alignment horizontal="left" vertical="center" wrapText="1"/>
      <protection/>
    </xf>
    <xf numFmtId="0" fontId="6" fillId="0" borderId="0" xfId="54" applyFont="1" applyBorder="1" applyAlignment="1">
      <alignment horizontal="center" vertical="center"/>
      <protection/>
    </xf>
    <xf numFmtId="0" fontId="6" fillId="0" borderId="44" xfId="54" applyFont="1" applyBorder="1" applyAlignment="1">
      <alignment horizontal="center" vertical="center"/>
      <protection/>
    </xf>
    <xf numFmtId="0" fontId="6" fillId="0" borderId="0" xfId="54" applyFont="1" applyAlignment="1">
      <alignment horizontal="center" vertical="center"/>
      <protection/>
    </xf>
    <xf numFmtId="0" fontId="7" fillId="0" borderId="10" xfId="54" applyFont="1" applyBorder="1" applyAlignment="1">
      <alignment horizontal="center"/>
      <protection/>
    </xf>
    <xf numFmtId="0" fontId="9" fillId="0" borderId="0" xfId="0" applyFont="1" applyAlignment="1">
      <alignment horizontal="left" vertical="center" wrapText="1"/>
    </xf>
    <xf numFmtId="0" fontId="13" fillId="0" borderId="0" xfId="54" applyFont="1" applyBorder="1" applyAlignment="1">
      <alignment horizontal="left" vertical="top" wrapText="1"/>
      <protection/>
    </xf>
    <xf numFmtId="0" fontId="0" fillId="0" borderId="19" xfId="54" applyFont="1" applyBorder="1" applyAlignment="1">
      <alignment horizontal="center" vertical="center"/>
      <protection/>
    </xf>
    <xf numFmtId="0" fontId="0" fillId="0" borderId="61" xfId="54" applyFont="1" applyFill="1" applyBorder="1" applyAlignment="1">
      <alignment horizontal="left" vertical="center" wrapText="1"/>
      <protection/>
    </xf>
    <xf numFmtId="0" fontId="0" fillId="0" borderId="51" xfId="54" applyFont="1" applyFill="1" applyBorder="1" applyAlignment="1">
      <alignment horizontal="left" vertical="center" wrapText="1"/>
      <protection/>
    </xf>
    <xf numFmtId="0" fontId="0" fillId="0" borderId="18" xfId="54" applyFont="1" applyFill="1" applyBorder="1" applyAlignment="1">
      <alignment horizontal="left" vertical="center" wrapText="1"/>
      <protection/>
    </xf>
    <xf numFmtId="0" fontId="0" fillId="0" borderId="20" xfId="54" applyFont="1" applyBorder="1" applyAlignment="1">
      <alignment horizontal="center" vertical="center"/>
      <protection/>
    </xf>
    <xf numFmtId="0" fontId="0" fillId="0" borderId="68" xfId="54" applyFont="1" applyBorder="1" applyAlignment="1">
      <alignment horizontal="center" vertical="center"/>
      <protection/>
    </xf>
    <xf numFmtId="0" fontId="0" fillId="0" borderId="47" xfId="54" applyFont="1" applyBorder="1" applyAlignment="1">
      <alignment horizontal="center" vertical="center"/>
      <protection/>
    </xf>
    <xf numFmtId="0" fontId="0" fillId="0" borderId="20" xfId="54" applyFont="1" applyBorder="1" applyAlignment="1">
      <alignment horizontal="center" vertical="center"/>
      <protection/>
    </xf>
    <xf numFmtId="0" fontId="0" fillId="0" borderId="68" xfId="54" applyFont="1" applyBorder="1" applyAlignment="1">
      <alignment horizontal="center" vertical="center"/>
      <protection/>
    </xf>
    <xf numFmtId="0" fontId="0" fillId="0" borderId="47" xfId="54" applyFont="1" applyBorder="1" applyAlignment="1">
      <alignment horizontal="center" vertical="center"/>
      <protection/>
    </xf>
    <xf numFmtId="0" fontId="4" fillId="0" borderId="20" xfId="54" applyFont="1" applyBorder="1" applyAlignment="1">
      <alignment horizontal="center"/>
      <protection/>
    </xf>
    <xf numFmtId="0" fontId="4" fillId="0" borderId="30" xfId="54" applyFont="1" applyBorder="1" applyAlignment="1">
      <alignment horizontal="center"/>
      <protection/>
    </xf>
    <xf numFmtId="0" fontId="0" fillId="0" borderId="61" xfId="0" applyFont="1" applyBorder="1" applyAlignment="1">
      <alignment horizontal="left" vertical="center" wrapText="1"/>
    </xf>
    <xf numFmtId="0" fontId="0" fillId="0" borderId="51"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54" applyFont="1" applyFill="1" applyBorder="1" applyAlignment="1">
      <alignment horizontal="left" vertical="center" wrapText="1"/>
      <protection/>
    </xf>
    <xf numFmtId="0" fontId="0" fillId="0" borderId="47" xfId="0" applyBorder="1" applyAlignment="1">
      <alignment horizontal="center" vertical="center"/>
    </xf>
    <xf numFmtId="0" fontId="1" fillId="0" borderId="60" xfId="0" applyFont="1" applyBorder="1" applyAlignment="1">
      <alignment horizontal="left" vertical="center" wrapText="1"/>
    </xf>
    <xf numFmtId="0" fontId="1" fillId="0" borderId="66" xfId="0" applyFont="1" applyBorder="1" applyAlignment="1">
      <alignment horizontal="left" vertical="center" wrapText="1"/>
    </xf>
    <xf numFmtId="0" fontId="1" fillId="0" borderId="48" xfId="0" applyFont="1" applyBorder="1" applyAlignment="1">
      <alignment horizontal="left" vertical="center" wrapText="1"/>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7" fillId="0" borderId="22" xfId="0" applyFont="1" applyBorder="1" applyAlignment="1">
      <alignment horizontal="center"/>
    </xf>
    <xf numFmtId="0" fontId="7" fillId="41" borderId="10"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56" xfId="0" applyFont="1" applyBorder="1" applyAlignment="1">
      <alignment horizontal="center" vertical="center" wrapText="1"/>
    </xf>
    <xf numFmtId="0" fontId="7" fillId="0" borderId="0" xfId="0" applyFont="1" applyFill="1" applyBorder="1" applyAlignment="1">
      <alignment horizontal="center" vertical="center" wrapText="1"/>
    </xf>
    <xf numFmtId="49" fontId="7" fillId="0" borderId="67"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3" fillId="0" borderId="0" xfId="0" applyFont="1" applyBorder="1" applyAlignment="1">
      <alignment horizontal="left" vertical="top"/>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7" fillId="0" borderId="21" xfId="0" applyFont="1" applyFill="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61" xfId="0" applyNumberFormat="1" applyFont="1" applyBorder="1" applyAlignment="1">
      <alignment horizontal="center" vertical="center" wrapText="1"/>
    </xf>
    <xf numFmtId="0" fontId="0" fillId="0" borderId="61" xfId="0" applyFont="1" applyBorder="1" applyAlignment="1">
      <alignment horizontal="center" vertical="center" wrapText="1"/>
    </xf>
    <xf numFmtId="0" fontId="0" fillId="0" borderId="21" xfId="0" applyFont="1" applyBorder="1" applyAlignment="1">
      <alignment/>
    </xf>
    <xf numFmtId="0" fontId="0" fillId="0" borderId="10" xfId="0" applyFont="1" applyBorder="1" applyAlignment="1">
      <alignment/>
    </xf>
    <xf numFmtId="0" fontId="7" fillId="41" borderId="30" xfId="0" applyFont="1" applyFill="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horizontal="left" wrapText="1"/>
    </xf>
    <xf numFmtId="0" fontId="1" fillId="0" borderId="61" xfId="0" applyFont="1" applyBorder="1" applyAlignment="1">
      <alignment horizontal="left" vertical="center" wrapText="1"/>
    </xf>
    <xf numFmtId="0" fontId="1" fillId="0" borderId="51" xfId="0" applyFont="1" applyBorder="1" applyAlignment="1">
      <alignment horizontal="left" vertical="center" wrapText="1"/>
    </xf>
    <xf numFmtId="0" fontId="1" fillId="0" borderId="18" xfId="0" applyFont="1" applyBorder="1" applyAlignment="1">
      <alignment horizontal="left" vertical="center" wrapText="1"/>
    </xf>
    <xf numFmtId="3" fontId="0" fillId="0" borderId="72" xfId="0" applyNumberFormat="1" applyFont="1" applyBorder="1" applyAlignment="1">
      <alignment horizontal="right" vertical="center" wrapText="1"/>
    </xf>
    <xf numFmtId="3" fontId="0" fillId="0" borderId="61"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0" xfId="0" applyFont="1" applyBorder="1" applyAlignment="1">
      <alignment horizontal="justify" vertical="center" wrapText="1"/>
    </xf>
    <xf numFmtId="0" fontId="13" fillId="0" borderId="0" xfId="0" applyFont="1" applyBorder="1" applyAlignment="1">
      <alignment vertical="top"/>
    </xf>
    <xf numFmtId="0" fontId="4" fillId="0" borderId="0" xfId="0" applyFont="1" applyBorder="1" applyAlignment="1">
      <alignment horizontal="left" wrapText="1"/>
    </xf>
    <xf numFmtId="0" fontId="6" fillId="0" borderId="74" xfId="0" applyFont="1" applyBorder="1" applyAlignment="1">
      <alignment horizontal="center" vertical="center"/>
    </xf>
    <xf numFmtId="0" fontId="6"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10" xfId="0" applyFont="1" applyBorder="1" applyAlignment="1">
      <alignment horizontal="center" vertical="center" wrapText="1"/>
    </xf>
    <xf numFmtId="0" fontId="1" fillId="0" borderId="75" xfId="0" applyFont="1" applyFill="1" applyBorder="1" applyAlignment="1">
      <alignment horizontal="left" vertical="center" wrapText="1"/>
    </xf>
    <xf numFmtId="0" fontId="1" fillId="0" borderId="76"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7" fillId="0" borderId="78" xfId="0" applyFont="1" applyBorder="1" applyAlignment="1">
      <alignment horizontal="center" wrapText="1"/>
    </xf>
    <xf numFmtId="0" fontId="7" fillId="41" borderId="79" xfId="0" applyFont="1" applyFill="1" applyBorder="1" applyAlignment="1">
      <alignment horizontal="center" vertical="center" wrapText="1"/>
    </xf>
    <xf numFmtId="0" fontId="7" fillId="41" borderId="69" xfId="0" applyFont="1" applyFill="1" applyBorder="1" applyAlignment="1">
      <alignment vertical="center" wrapText="1"/>
    </xf>
    <xf numFmtId="0" fontId="7" fillId="41" borderId="80" xfId="0" applyFont="1" applyFill="1" applyBorder="1" applyAlignment="1">
      <alignment vertical="center" wrapText="1"/>
    </xf>
    <xf numFmtId="0" fontId="0" fillId="0" borderId="6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72" xfId="0" applyFill="1" applyBorder="1" applyAlignment="1">
      <alignment horizontal="center" vertical="center"/>
    </xf>
    <xf numFmtId="0" fontId="0" fillId="0" borderId="35" xfId="0" applyFont="1" applyFill="1" applyBorder="1" applyAlignment="1">
      <alignment horizontal="center" vertical="center"/>
    </xf>
    <xf numFmtId="0" fontId="0" fillId="0" borderId="73" xfId="0" applyFont="1" applyFill="1" applyBorder="1" applyAlignment="1">
      <alignment horizontal="center" vertical="center"/>
    </xf>
    <xf numFmtId="0" fontId="7" fillId="0" borderId="83" xfId="0" applyFont="1" applyBorder="1" applyAlignment="1">
      <alignment horizontal="center" wrapText="1"/>
    </xf>
    <xf numFmtId="0" fontId="7" fillId="41" borderId="69" xfId="0" applyFont="1" applyFill="1" applyBorder="1" applyAlignment="1">
      <alignment horizontal="center" vertical="center" wrapText="1"/>
    </xf>
    <xf numFmtId="0" fontId="7" fillId="41" borderId="80" xfId="0" applyFont="1" applyFill="1" applyBorder="1" applyAlignment="1">
      <alignment horizontal="center" vertical="center" wrapText="1"/>
    </xf>
    <xf numFmtId="0" fontId="0" fillId="0" borderId="60" xfId="0" applyFill="1" applyBorder="1" applyAlignment="1">
      <alignment horizontal="left" vertical="center" wrapText="1"/>
    </xf>
    <xf numFmtId="0" fontId="0" fillId="0" borderId="66" xfId="0" applyFill="1" applyBorder="1" applyAlignment="1">
      <alignment horizontal="left" vertical="center" wrapText="1"/>
    </xf>
    <xf numFmtId="0" fontId="0"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Border="1" applyAlignment="1">
      <alignment vertical="center" wrapText="1"/>
    </xf>
    <xf numFmtId="3" fontId="0" fillId="0" borderId="84" xfId="0" applyNumberFormat="1" applyFont="1" applyBorder="1" applyAlignment="1">
      <alignment horizontal="center" vertical="center" wrapText="1"/>
    </xf>
    <xf numFmtId="3" fontId="0" fillId="0" borderId="85" xfId="0" applyNumberFormat="1" applyFont="1" applyBorder="1" applyAlignment="1">
      <alignment horizontal="center" vertical="center" wrapText="1"/>
    </xf>
    <xf numFmtId="0" fontId="7" fillId="41" borderId="13" xfId="0" applyFont="1" applyFill="1" applyBorder="1" applyAlignment="1">
      <alignment horizontal="center" vertical="center" wrapText="1"/>
    </xf>
    <xf numFmtId="0" fontId="7" fillId="41" borderId="16" xfId="0" applyFont="1" applyFill="1" applyBorder="1" applyAlignment="1">
      <alignment vertical="center" wrapText="1"/>
    </xf>
    <xf numFmtId="0" fontId="7" fillId="41" borderId="53" xfId="0" applyFont="1" applyFill="1" applyBorder="1" applyAlignment="1">
      <alignment vertical="center" wrapText="1"/>
    </xf>
    <xf numFmtId="0" fontId="7" fillId="0" borderId="10" xfId="0" applyFont="1" applyBorder="1" applyAlignment="1">
      <alignment vertical="center" wrapText="1"/>
    </xf>
    <xf numFmtId="0" fontId="1" fillId="0" borderId="50" xfId="0" applyFont="1" applyFill="1" applyBorder="1" applyAlignment="1">
      <alignment horizontal="left" vertical="center" wrapText="1"/>
    </xf>
    <xf numFmtId="0" fontId="1" fillId="0" borderId="86" xfId="0" applyFont="1" applyFill="1" applyBorder="1" applyAlignment="1">
      <alignment horizontal="left" vertical="center" wrapText="1"/>
    </xf>
    <xf numFmtId="0" fontId="1" fillId="0" borderId="31" xfId="0" applyFont="1" applyFill="1" applyBorder="1" applyAlignment="1">
      <alignment horizontal="left" vertical="center" wrapText="1"/>
    </xf>
    <xf numFmtId="3" fontId="61" fillId="0" borderId="60" xfId="0" applyNumberFormat="1" applyFont="1" applyBorder="1" applyAlignment="1">
      <alignment horizontal="center"/>
    </xf>
    <xf numFmtId="3" fontId="61" fillId="0" borderId="66" xfId="0" applyNumberFormat="1" applyFont="1" applyBorder="1" applyAlignment="1">
      <alignment horizontal="center"/>
    </xf>
    <xf numFmtId="0" fontId="7" fillId="0" borderId="17" xfId="0" applyFont="1" applyBorder="1" applyAlignment="1">
      <alignment horizontal="center" vertical="center"/>
    </xf>
    <xf numFmtId="0" fontId="7" fillId="0" borderId="12" xfId="0" applyFont="1" applyBorder="1" applyAlignment="1">
      <alignment vertical="center"/>
    </xf>
    <xf numFmtId="0" fontId="0" fillId="0" borderId="60" xfId="0" applyFont="1" applyBorder="1" applyAlignment="1">
      <alignment horizontal="center"/>
    </xf>
    <xf numFmtId="0" fontId="0" fillId="0" borderId="66" xfId="0" applyFont="1" applyBorder="1" applyAlignment="1">
      <alignment horizontal="center"/>
    </xf>
    <xf numFmtId="3" fontId="0" fillId="0" borderId="12" xfId="0" applyNumberFormat="1" applyFont="1" applyBorder="1" applyAlignment="1">
      <alignment/>
    </xf>
    <xf numFmtId="0" fontId="0" fillId="0" borderId="12" xfId="0" applyBorder="1" applyAlignment="1">
      <alignment/>
    </xf>
    <xf numFmtId="0" fontId="0" fillId="0" borderId="34" xfId="0" applyBorder="1" applyAlignment="1">
      <alignment/>
    </xf>
    <xf numFmtId="0" fontId="4" fillId="42" borderId="67" xfId="0" applyFont="1" applyFill="1" applyBorder="1" applyAlignment="1">
      <alignment horizontal="center" vertical="center"/>
    </xf>
    <xf numFmtId="0" fontId="4" fillId="42" borderId="11" xfId="0" applyFont="1" applyFill="1" applyBorder="1" applyAlignment="1">
      <alignment/>
    </xf>
    <xf numFmtId="0" fontId="4" fillId="42" borderId="55" xfId="0" applyFont="1" applyFill="1" applyBorder="1" applyAlignment="1">
      <alignment/>
    </xf>
    <xf numFmtId="0" fontId="7" fillId="0" borderId="61" xfId="0" applyFont="1" applyBorder="1" applyAlignment="1">
      <alignment horizontal="center"/>
    </xf>
    <xf numFmtId="0" fontId="7" fillId="0" borderId="51" xfId="0" applyFont="1" applyBorder="1" applyAlignment="1">
      <alignment horizontal="center"/>
    </xf>
    <xf numFmtId="0" fontId="7" fillId="0" borderId="18" xfId="0" applyFont="1" applyBorder="1" applyAlignment="1">
      <alignment horizontal="center"/>
    </xf>
    <xf numFmtId="0" fontId="7" fillId="0" borderId="11" xfId="0" applyFont="1" applyBorder="1" applyAlignment="1">
      <alignment horizontal="center" vertical="center"/>
    </xf>
    <xf numFmtId="0" fontId="7" fillId="0" borderId="55"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7" fillId="42" borderId="67" xfId="0" applyFont="1" applyFill="1" applyBorder="1" applyAlignment="1">
      <alignment horizontal="center" vertical="center"/>
    </xf>
    <xf numFmtId="0" fontId="7" fillId="42" borderId="11" xfId="0" applyFont="1" applyFill="1" applyBorder="1" applyAlignment="1">
      <alignment horizontal="center" vertical="center"/>
    </xf>
    <xf numFmtId="0" fontId="7" fillId="42" borderId="55" xfId="0" applyFont="1" applyFill="1" applyBorder="1" applyAlignment="1">
      <alignment horizontal="center" vertical="center"/>
    </xf>
    <xf numFmtId="0" fontId="6" fillId="0" borderId="44" xfId="0" applyFont="1" applyBorder="1" applyAlignment="1">
      <alignment horizontal="center"/>
    </xf>
    <xf numFmtId="0" fontId="7" fillId="0" borderId="67" xfId="0" applyFont="1" applyBorder="1" applyAlignment="1">
      <alignment horizontal="center" vertical="center"/>
    </xf>
    <xf numFmtId="0" fontId="7" fillId="0" borderId="19" xfId="0" applyFont="1" applyBorder="1" applyAlignment="1">
      <alignment horizontal="center" vertical="center"/>
    </xf>
    <xf numFmtId="0" fontId="4" fillId="44" borderId="19" xfId="0" applyFont="1" applyFill="1" applyBorder="1" applyAlignment="1">
      <alignment horizontal="center" vertical="center"/>
    </xf>
    <xf numFmtId="0" fontId="4" fillId="42" borderId="10" xfId="0" applyFont="1" applyFill="1" applyBorder="1" applyAlignment="1">
      <alignment/>
    </xf>
    <xf numFmtId="0" fontId="4" fillId="42" borderId="15" xfId="0" applyFont="1" applyFill="1" applyBorder="1" applyAlignment="1">
      <alignment/>
    </xf>
    <xf numFmtId="0" fontId="7" fillId="0" borderId="17" xfId="0" applyFont="1" applyFill="1" applyBorder="1" applyAlignment="1">
      <alignment horizontal="center" vertical="center"/>
    </xf>
    <xf numFmtId="0" fontId="7" fillId="0" borderId="12" xfId="0" applyFont="1" applyFill="1" applyBorder="1" applyAlignment="1">
      <alignment vertical="center"/>
    </xf>
    <xf numFmtId="0" fontId="7" fillId="0" borderId="19" xfId="0" applyFont="1" applyFill="1" applyBorder="1" applyAlignment="1">
      <alignment horizontal="center" vertical="center"/>
    </xf>
    <xf numFmtId="0" fontId="7" fillId="0" borderId="10" xfId="0" applyFont="1" applyFill="1" applyBorder="1" applyAlignment="1">
      <alignment vertical="center"/>
    </xf>
    <xf numFmtId="3" fontId="7" fillId="0" borderId="10" xfId="0" applyNumberFormat="1" applyFont="1" applyFill="1" applyBorder="1" applyAlignment="1">
      <alignment vertical="top" wrapText="1"/>
    </xf>
    <xf numFmtId="0" fontId="0" fillId="0" borderId="10" xfId="0" applyFill="1" applyBorder="1" applyAlignment="1">
      <alignment vertical="top" wrapText="1"/>
    </xf>
    <xf numFmtId="0" fontId="0" fillId="0" borderId="15" xfId="0" applyFill="1" applyBorder="1" applyAlignment="1">
      <alignment vertical="top" wrapText="1"/>
    </xf>
    <xf numFmtId="0" fontId="4" fillId="42" borderId="19" xfId="0" applyFont="1" applyFill="1" applyBorder="1" applyAlignment="1">
      <alignment horizontal="center" vertical="center"/>
    </xf>
    <xf numFmtId="3" fontId="7" fillId="0" borderId="15" xfId="0" applyNumberFormat="1" applyFont="1" applyFill="1" applyBorder="1" applyAlignment="1">
      <alignment vertical="top" wrapText="1"/>
    </xf>
    <xf numFmtId="0" fontId="0" fillId="0" borderId="0" xfId="0" applyFont="1" applyFill="1" applyBorder="1" applyAlignment="1">
      <alignment horizontal="justify" vertical="center"/>
    </xf>
    <xf numFmtId="0" fontId="7" fillId="0" borderId="67" xfId="0" applyFont="1" applyBorder="1" applyAlignment="1">
      <alignment horizontal="center" vertical="center" wrapText="1"/>
    </xf>
    <xf numFmtId="0" fontId="7" fillId="0" borderId="19" xfId="0" applyFont="1" applyBorder="1" applyAlignment="1">
      <alignment horizontal="center" vertical="center" wrapText="1"/>
    </xf>
    <xf numFmtId="0" fontId="7" fillId="42" borderId="19" xfId="0" applyFont="1" applyFill="1" applyBorder="1" applyAlignment="1">
      <alignment horizontal="center" vertical="center" wrapText="1"/>
    </xf>
    <xf numFmtId="0" fontId="7" fillId="42" borderId="10" xfId="0" applyFont="1" applyFill="1" applyBorder="1" applyAlignment="1">
      <alignment horizontal="center" vertical="center" wrapText="1"/>
    </xf>
    <xf numFmtId="0" fontId="7" fillId="42" borderId="15" xfId="0" applyFont="1" applyFill="1" applyBorder="1" applyAlignment="1">
      <alignment horizontal="center" vertical="center" wrapText="1"/>
    </xf>
    <xf numFmtId="0" fontId="7" fillId="0" borderId="10" xfId="0" applyFont="1" applyBorder="1" applyAlignment="1">
      <alignment vertical="center"/>
    </xf>
    <xf numFmtId="3" fontId="7" fillId="0" borderId="10"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0" fontId="7" fillId="42" borderId="13" xfId="0" applyFont="1" applyFill="1" applyBorder="1" applyAlignment="1">
      <alignment horizontal="center" vertical="center" wrapText="1"/>
    </xf>
    <xf numFmtId="0" fontId="7" fillId="42" borderId="16" xfId="0" applyFont="1" applyFill="1" applyBorder="1" applyAlignment="1">
      <alignment horizontal="center" vertical="center" wrapText="1"/>
    </xf>
    <xf numFmtId="0" fontId="7" fillId="42" borderId="5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0" fillId="0" borderId="34" xfId="0" applyFont="1" applyFill="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7" fillId="0" borderId="20" xfId="0" applyFont="1" applyFill="1" applyBorder="1" applyAlignment="1">
      <alignment horizontal="center" vertical="center" wrapText="1"/>
    </xf>
    <xf numFmtId="0" fontId="22" fillId="0" borderId="22" xfId="0" applyFont="1" applyBorder="1" applyAlignment="1">
      <alignment horizontal="center" vertical="top" wrapText="1"/>
    </xf>
    <xf numFmtId="0" fontId="6" fillId="0" borderId="74" xfId="0" applyFont="1" applyBorder="1" applyAlignment="1">
      <alignment horizontal="center"/>
    </xf>
    <xf numFmtId="0" fontId="7" fillId="0" borderId="31" xfId="0" applyFont="1" applyBorder="1" applyAlignment="1">
      <alignment horizontal="center"/>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13" fillId="0" borderId="0" xfId="0" applyFont="1" applyBorder="1" applyAlignment="1">
      <alignment horizontal="left" vertical="center"/>
    </xf>
    <xf numFmtId="0" fontId="7" fillId="0" borderId="83"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8" xfId="0" applyFont="1" applyBorder="1" applyAlignment="1">
      <alignment horizontal="center" vertical="center" wrapText="1"/>
    </xf>
    <xf numFmtId="0" fontId="4" fillId="43" borderId="63" xfId="0" applyFont="1" applyFill="1" applyBorder="1" applyAlignment="1">
      <alignment horizontal="center" vertical="center"/>
    </xf>
    <xf numFmtId="0" fontId="4" fillId="43" borderId="51" xfId="0" applyFont="1" applyFill="1" applyBorder="1" applyAlignment="1">
      <alignment horizontal="center" vertical="center"/>
    </xf>
    <xf numFmtId="0" fontId="4" fillId="43" borderId="18" xfId="0" applyFont="1" applyFill="1" applyBorder="1" applyAlignment="1">
      <alignment horizontal="center" vertical="center"/>
    </xf>
    <xf numFmtId="0" fontId="7" fillId="33" borderId="10" xfId="0" applyFont="1" applyFill="1" applyBorder="1" applyAlignment="1">
      <alignment horizontal="left"/>
    </xf>
    <xf numFmtId="0" fontId="0" fillId="0" borderId="61" xfId="0" applyBorder="1" applyAlignment="1">
      <alignment horizontal="center" vertical="center"/>
    </xf>
    <xf numFmtId="0" fontId="0" fillId="0" borderId="51" xfId="0" applyFont="1" applyBorder="1" applyAlignment="1">
      <alignment horizontal="center" vertical="center"/>
    </xf>
    <xf numFmtId="0" fontId="0" fillId="0" borderId="18" xfId="0" applyFont="1" applyBorder="1" applyAlignment="1">
      <alignment horizontal="center" vertical="center"/>
    </xf>
    <xf numFmtId="0" fontId="7" fillId="0" borderId="6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8" xfId="0" applyFont="1" applyBorder="1" applyAlignment="1">
      <alignment horizontal="center" vertical="center" wrapText="1"/>
    </xf>
    <xf numFmtId="0" fontId="7" fillId="33" borderId="61" xfId="0" applyFont="1" applyFill="1" applyBorder="1" applyAlignment="1">
      <alignment horizontal="left" wrapText="1"/>
    </xf>
    <xf numFmtId="0" fontId="7" fillId="33" borderId="51" xfId="0" applyFont="1" applyFill="1" applyBorder="1" applyAlignment="1">
      <alignment horizontal="left" wrapText="1"/>
    </xf>
    <xf numFmtId="0" fontId="7" fillId="33" borderId="18" xfId="0" applyFont="1" applyFill="1" applyBorder="1" applyAlignment="1">
      <alignment horizontal="left" wrapText="1"/>
    </xf>
    <xf numFmtId="0" fontId="6" fillId="0" borderId="61" xfId="0" applyFont="1" applyBorder="1" applyAlignment="1">
      <alignment horizontal="left" vertical="center" wrapText="1"/>
    </xf>
    <xf numFmtId="0" fontId="6" fillId="0" borderId="51" xfId="0" applyFont="1" applyBorder="1" applyAlignment="1">
      <alignment horizontal="left" vertical="center"/>
    </xf>
    <xf numFmtId="0" fontId="6" fillId="0" borderId="18" xfId="0" applyFont="1" applyBorder="1" applyAlignment="1">
      <alignment horizontal="left" vertical="center"/>
    </xf>
    <xf numFmtId="0" fontId="7" fillId="33" borderId="10" xfId="0" applyFont="1" applyFill="1" applyBorder="1" applyAlignment="1">
      <alignment horizontal="left" wrapText="1"/>
    </xf>
    <xf numFmtId="0" fontId="7" fillId="33" borderId="61" xfId="0" applyFont="1" applyFill="1" applyBorder="1" applyAlignment="1">
      <alignment horizontal="left"/>
    </xf>
    <xf numFmtId="0" fontId="7" fillId="33" borderId="51" xfId="0" applyFont="1" applyFill="1" applyBorder="1" applyAlignment="1">
      <alignment horizontal="left"/>
    </xf>
    <xf numFmtId="0" fontId="7" fillId="33" borderId="18" xfId="0" applyFont="1" applyFill="1" applyBorder="1" applyAlignment="1">
      <alignment horizontal="left"/>
    </xf>
    <xf numFmtId="0" fontId="0" fillId="0" borderId="0" xfId="0" applyFont="1" applyAlignment="1">
      <alignment horizontal="left" vertical="center" wrapText="1"/>
    </xf>
    <xf numFmtId="0" fontId="0" fillId="0" borderId="0" xfId="0" applyFont="1" applyAlignment="1">
      <alignment horizontal="left" wrapText="1"/>
    </xf>
    <xf numFmtId="0" fontId="10" fillId="0" borderId="0" xfId="0" applyFont="1" applyAlignment="1">
      <alignment horizontal="left" wrapText="1"/>
    </xf>
    <xf numFmtId="0" fontId="4" fillId="43" borderId="10" xfId="0" applyFont="1" applyFill="1" applyBorder="1" applyAlignment="1">
      <alignment horizontal="center" vertical="center"/>
    </xf>
    <xf numFmtId="0" fontId="6" fillId="0" borderId="10" xfId="0" applyFont="1" applyBorder="1" applyAlignment="1">
      <alignment horizontal="center"/>
    </xf>
    <xf numFmtId="0" fontId="9" fillId="0" borderId="1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0" xfId="0" applyNumberFormat="1" applyFont="1" applyAlignment="1">
      <alignment horizontal="left" vertical="center" wrapText="1"/>
    </xf>
    <xf numFmtId="0" fontId="7" fillId="0" borderId="10" xfId="0" applyFont="1" applyBorder="1" applyAlignment="1">
      <alignment horizontal="center"/>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6" fillId="0" borderId="0" xfId="0" applyFont="1" applyBorder="1" applyAlignment="1">
      <alignment horizontal="left" vertical="center"/>
    </xf>
    <xf numFmtId="0" fontId="0" fillId="0" borderId="10" xfId="0" applyBorder="1" applyAlignment="1">
      <alignment horizontal="justify" vertical="top" wrapText="1"/>
    </xf>
    <xf numFmtId="0" fontId="19" fillId="38" borderId="40" xfId="0" applyFont="1" applyFill="1" applyBorder="1" applyAlignment="1">
      <alignment horizontal="center" vertical="center" textRotation="255" wrapText="1"/>
    </xf>
    <xf numFmtId="0" fontId="19" fillId="38" borderId="41" xfId="0" applyFont="1" applyFill="1" applyBorder="1" applyAlignment="1">
      <alignment horizontal="center" vertical="center" textRotation="255" wrapText="1"/>
    </xf>
    <xf numFmtId="0" fontId="7" fillId="45" borderId="43" xfId="0" applyFont="1" applyFill="1" applyBorder="1" applyAlignment="1">
      <alignment horizontal="center" vertical="center" textRotation="255" wrapText="1" readingOrder="2"/>
    </xf>
    <xf numFmtId="0" fontId="0" fillId="0" borderId="37" xfId="0" applyBorder="1" applyAlignment="1">
      <alignment/>
    </xf>
    <xf numFmtId="0" fontId="0" fillId="0" borderId="62" xfId="0" applyBorder="1" applyAlignment="1">
      <alignment/>
    </xf>
    <xf numFmtId="0" fontId="0" fillId="0" borderId="89" xfId="0" applyBorder="1" applyAlignment="1">
      <alignment/>
    </xf>
    <xf numFmtId="0" fontId="0" fillId="0" borderId="46" xfId="0" applyBorder="1" applyAlignment="1">
      <alignment/>
    </xf>
    <xf numFmtId="0" fontId="0" fillId="0" borderId="39" xfId="0" applyBorder="1" applyAlignment="1">
      <alignment/>
    </xf>
    <xf numFmtId="0" fontId="7" fillId="35" borderId="46" xfId="0" applyFont="1" applyFill="1" applyBorder="1" applyAlignment="1">
      <alignment horizontal="center"/>
    </xf>
    <xf numFmtId="0" fontId="7" fillId="35" borderId="39" xfId="0" applyFont="1" applyFill="1" applyBorder="1" applyAlignment="1">
      <alignment horizontal="center"/>
    </xf>
    <xf numFmtId="0" fontId="7" fillId="36" borderId="90" xfId="0" applyFont="1" applyFill="1" applyBorder="1" applyAlignment="1">
      <alignment horizontal="center"/>
    </xf>
    <xf numFmtId="0" fontId="7" fillId="36" borderId="38" xfId="0" applyFont="1" applyFill="1" applyBorder="1" applyAlignment="1">
      <alignment horizontal="center"/>
    </xf>
    <xf numFmtId="0" fontId="0" fillId="0" borderId="56" xfId="0" applyBorder="1" applyAlignment="1">
      <alignment horizontal="justify" vertical="top" wrapText="1"/>
    </xf>
    <xf numFmtId="0" fontId="0" fillId="0" borderId="85" xfId="0" applyBorder="1" applyAlignment="1">
      <alignment horizontal="justify" vertical="top" wrapText="1"/>
    </xf>
    <xf numFmtId="0" fontId="7" fillId="37" borderId="43" xfId="0" applyFont="1" applyFill="1" applyBorder="1" applyAlignment="1">
      <alignment horizontal="center" vertical="center" textRotation="255" wrapText="1" readingOrder="2"/>
    </xf>
    <xf numFmtId="0" fontId="7" fillId="37" borderId="62" xfId="0" applyFont="1" applyFill="1" applyBorder="1" applyAlignment="1">
      <alignment horizontal="center" vertical="center" textRotation="255" wrapText="1" readingOrder="2"/>
    </xf>
    <xf numFmtId="0" fontId="7" fillId="33" borderId="40" xfId="0" applyFont="1" applyFill="1" applyBorder="1" applyAlignment="1">
      <alignment horizontal="center" textRotation="90" wrapText="1" readingOrder="1"/>
    </xf>
    <xf numFmtId="0" fontId="7" fillId="33" borderId="91" xfId="0" applyFont="1" applyFill="1" applyBorder="1" applyAlignment="1">
      <alignment horizontal="center" textRotation="90" wrapText="1" readingOrder="1"/>
    </xf>
    <xf numFmtId="0" fontId="7" fillId="33" borderId="41" xfId="0" applyFont="1" applyFill="1" applyBorder="1" applyAlignment="1">
      <alignment horizontal="center" textRotation="90" wrapText="1" readingOrder="1"/>
    </xf>
    <xf numFmtId="0" fontId="7" fillId="33" borderId="40" xfId="0" applyFont="1" applyFill="1" applyBorder="1" applyAlignment="1">
      <alignment horizontal="center" vertical="center" textRotation="90" wrapText="1" readingOrder="2"/>
    </xf>
    <xf numFmtId="0" fontId="7" fillId="33" borderId="91" xfId="0" applyFont="1" applyFill="1" applyBorder="1" applyAlignment="1">
      <alignment horizontal="center" vertical="center" textRotation="90" wrapText="1" readingOrder="2"/>
    </xf>
    <xf numFmtId="0" fontId="7" fillId="33" borderId="41" xfId="0" applyFont="1" applyFill="1" applyBorder="1" applyAlignment="1">
      <alignment horizontal="center" vertical="center" textRotation="90" wrapText="1" readingOrder="2"/>
    </xf>
    <xf numFmtId="0" fontId="7" fillId="40" borderId="40" xfId="0" applyFont="1" applyFill="1" applyBorder="1" applyAlignment="1">
      <alignment horizontal="center" vertical="center" textRotation="255" wrapText="1" readingOrder="2"/>
    </xf>
    <xf numFmtId="0" fontId="7" fillId="40" borderId="91" xfId="0" applyFont="1" applyFill="1" applyBorder="1" applyAlignment="1">
      <alignment horizontal="center" vertical="center" textRotation="255" wrapText="1" readingOrder="2"/>
    </xf>
    <xf numFmtId="0" fontId="7" fillId="40" borderId="41" xfId="0" applyFont="1" applyFill="1" applyBorder="1" applyAlignment="1">
      <alignment horizontal="center" vertical="center" textRotation="255" wrapText="1" readingOrder="2"/>
    </xf>
    <xf numFmtId="0" fontId="7" fillId="0" borderId="0" xfId="0" applyFont="1" applyAlignment="1">
      <alignment horizontal="left" wrapText="1"/>
    </xf>
    <xf numFmtId="0" fontId="0" fillId="0" borderId="61" xfId="53" applyFont="1" applyBorder="1" applyAlignment="1">
      <alignment horizontal="left" vertical="center" wrapText="1"/>
      <protection/>
    </xf>
    <xf numFmtId="0" fontId="0" fillId="0" borderId="51" xfId="53" applyFont="1" applyBorder="1" applyAlignment="1">
      <alignment horizontal="left" vertical="center" wrapText="1"/>
      <protection/>
    </xf>
    <xf numFmtId="0" fontId="0" fillId="0" borderId="18" xfId="53" applyFont="1" applyBorder="1" applyAlignment="1">
      <alignment horizontal="left" vertical="center" wrapText="1"/>
      <protection/>
    </xf>
    <xf numFmtId="0" fontId="4" fillId="0" borderId="10" xfId="0" applyFont="1" applyBorder="1" applyAlignment="1">
      <alignment horizontal="center" vertical="center" wrapText="1"/>
    </xf>
    <xf numFmtId="0" fontId="12" fillId="0" borderId="10" xfId="0" applyFont="1" applyBorder="1" applyAlignment="1">
      <alignment horizontal="left" vertical="top" wrapText="1"/>
    </xf>
    <xf numFmtId="0" fontId="0" fillId="0" borderId="10" xfId="53" applyFont="1" applyBorder="1" applyAlignment="1">
      <alignment horizontal="left" vertical="center" wrapText="1"/>
      <protection/>
    </xf>
    <xf numFmtId="0" fontId="0" fillId="0" borderId="10" xfId="53" applyFont="1" applyBorder="1" applyAlignment="1">
      <alignment horizontal="left" vertical="center" wrapText="1"/>
      <protection/>
    </xf>
    <xf numFmtId="0" fontId="9" fillId="0" borderId="10" xfId="0" applyFont="1" applyBorder="1" applyAlignment="1">
      <alignment horizontal="left" vertical="top" wrapText="1"/>
    </xf>
    <xf numFmtId="0" fontId="0" fillId="0" borderId="61" xfId="53" applyFont="1" applyBorder="1" applyAlignment="1">
      <alignment horizontal="left" vertical="center" wrapText="1"/>
      <protection/>
    </xf>
    <xf numFmtId="0" fontId="0" fillId="0" borderId="61" xfId="53" applyFont="1" applyFill="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18" xfId="53" applyFont="1" applyFill="1" applyBorder="1" applyAlignment="1">
      <alignment horizontal="center" vertical="center" wrapText="1"/>
      <protection/>
    </xf>
    <xf numFmtId="0" fontId="10" fillId="0" borderId="61"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8" xfId="0" applyFont="1" applyBorder="1" applyAlignment="1">
      <alignment horizontal="center" vertical="center" wrapText="1"/>
    </xf>
    <xf numFmtId="0" fontId="9" fillId="0" borderId="10" xfId="0" applyFont="1" applyBorder="1" applyAlignment="1">
      <alignment horizontal="left" wrapText="1"/>
    </xf>
    <xf numFmtId="0" fontId="0" fillId="0" borderId="61" xfId="53" applyFont="1" applyBorder="1" applyAlignment="1">
      <alignment horizontal="center" vertical="center" wrapText="1"/>
      <protection/>
    </xf>
    <xf numFmtId="0" fontId="0" fillId="0" borderId="51" xfId="53" applyFont="1" applyBorder="1" applyAlignment="1">
      <alignment horizontal="center" vertical="center" wrapText="1"/>
      <protection/>
    </xf>
    <xf numFmtId="0" fontId="0" fillId="0" borderId="18" xfId="53" applyFont="1" applyBorder="1" applyAlignment="1">
      <alignment horizontal="center" vertical="center" wrapText="1"/>
      <protection/>
    </xf>
    <xf numFmtId="2" fontId="9" fillId="0" borderId="10" xfId="53" applyNumberFormat="1" applyFont="1" applyBorder="1" applyAlignment="1">
      <alignment horizontal="left" vertical="center" wrapText="1"/>
      <protection/>
    </xf>
    <xf numFmtId="0" fontId="0" fillId="0" borderId="69" xfId="53" applyFont="1" applyBorder="1" applyAlignment="1">
      <alignment horizontal="center" vertical="center"/>
      <protection/>
    </xf>
    <xf numFmtId="0" fontId="0" fillId="0" borderId="32" xfId="53" applyFont="1" applyBorder="1" applyAlignment="1">
      <alignment horizontal="center" vertical="center"/>
      <protection/>
    </xf>
    <xf numFmtId="0" fontId="0" fillId="0" borderId="92" xfId="53" applyFont="1" applyBorder="1" applyAlignment="1">
      <alignment horizontal="center" vertical="center"/>
      <protection/>
    </xf>
    <xf numFmtId="2" fontId="11" fillId="0" borderId="79" xfId="53" applyNumberFormat="1" applyFont="1" applyBorder="1" applyAlignment="1">
      <alignment horizontal="left" vertical="center" wrapText="1"/>
      <protection/>
    </xf>
    <xf numFmtId="2" fontId="11" fillId="0" borderId="68" xfId="53" applyNumberFormat="1" applyFont="1" applyBorder="1" applyAlignment="1">
      <alignment horizontal="left" vertical="center" wrapText="1"/>
      <protection/>
    </xf>
    <xf numFmtId="2" fontId="11" fillId="0" borderId="93" xfId="53" applyNumberFormat="1" applyFont="1" applyBorder="1" applyAlignment="1">
      <alignment horizontal="left" vertical="center" wrapText="1"/>
      <protection/>
    </xf>
    <xf numFmtId="0" fontId="0" fillId="0" borderId="69" xfId="53" applyFont="1" applyBorder="1" applyAlignment="1">
      <alignment horizontal="center" vertical="center"/>
      <protection/>
    </xf>
    <xf numFmtId="0" fontId="10" fillId="0" borderId="94" xfId="53" applyFont="1" applyBorder="1" applyAlignment="1">
      <alignment horizontal="left" vertical="center" wrapText="1"/>
      <protection/>
    </xf>
    <xf numFmtId="0" fontId="10" fillId="0" borderId="95" xfId="53" applyFont="1" applyBorder="1" applyAlignment="1">
      <alignment horizontal="left" vertical="center" wrapText="1"/>
      <protection/>
    </xf>
    <xf numFmtId="0" fontId="10" fillId="0" borderId="96" xfId="53" applyFont="1" applyBorder="1" applyAlignment="1">
      <alignment horizontal="left" vertical="center" wrapText="1"/>
      <protection/>
    </xf>
    <xf numFmtId="0" fontId="0" fillId="0" borderId="94" xfId="53" applyFont="1" applyBorder="1" applyAlignment="1">
      <alignment horizontal="center"/>
      <protection/>
    </xf>
    <xf numFmtId="0" fontId="0" fillId="0" borderId="95" xfId="53" applyFont="1" applyBorder="1" applyAlignment="1">
      <alignment horizontal="center"/>
      <protection/>
    </xf>
    <xf numFmtId="0" fontId="0" fillId="0" borderId="96" xfId="53" applyFont="1" applyBorder="1" applyAlignment="1">
      <alignment horizontal="center"/>
      <protection/>
    </xf>
    <xf numFmtId="0" fontId="0" fillId="0" borderId="10" xfId="53" applyFont="1" applyBorder="1" applyAlignment="1">
      <alignment horizontal="center" vertical="center" wrapText="1"/>
      <protection/>
    </xf>
    <xf numFmtId="0" fontId="18" fillId="0" borderId="43" xfId="0" applyFont="1" applyBorder="1" applyAlignment="1">
      <alignment horizontal="center" vertical="top" wrapText="1"/>
    </xf>
    <xf numFmtId="0" fontId="12" fillId="0" borderId="42" xfId="0" applyFont="1" applyBorder="1" applyAlignment="1">
      <alignment horizontal="center" vertical="top" wrapText="1"/>
    </xf>
    <xf numFmtId="0" fontId="12" fillId="0" borderId="37" xfId="0" applyFont="1" applyBorder="1" applyAlignment="1">
      <alignment horizontal="center" vertical="top" wrapText="1"/>
    </xf>
    <xf numFmtId="0" fontId="4" fillId="33" borderId="30" xfId="0" applyFont="1" applyFill="1" applyBorder="1" applyAlignment="1">
      <alignment horizontal="center" wrapText="1"/>
    </xf>
    <xf numFmtId="0" fontId="4" fillId="0" borderId="90" xfId="53" applyFont="1" applyFill="1" applyBorder="1" applyAlignment="1">
      <alignment horizontal="center" vertical="center" wrapText="1"/>
      <protection/>
    </xf>
    <xf numFmtId="0" fontId="4" fillId="0" borderId="97" xfId="53" applyFont="1" applyFill="1" applyBorder="1" applyAlignment="1">
      <alignment horizontal="center" vertical="center" wrapText="1"/>
      <protection/>
    </xf>
    <xf numFmtId="0" fontId="4" fillId="0" borderId="38" xfId="53" applyFont="1" applyFill="1" applyBorder="1" applyAlignment="1">
      <alignment horizontal="center" vertical="center" wrapText="1"/>
      <protection/>
    </xf>
    <xf numFmtId="2" fontId="7" fillId="0" borderId="67" xfId="53" applyNumberFormat="1" applyFont="1" applyBorder="1" applyAlignment="1">
      <alignment horizontal="left" vertical="center" wrapText="1"/>
      <protection/>
    </xf>
    <xf numFmtId="2" fontId="7" fillId="0" borderId="19" xfId="53" applyNumberFormat="1" applyFont="1" applyBorder="1" applyAlignment="1">
      <alignment horizontal="left" vertical="center" wrapText="1"/>
      <protection/>
    </xf>
    <xf numFmtId="2" fontId="7" fillId="0" borderId="17" xfId="53" applyNumberFormat="1" applyFont="1" applyBorder="1" applyAlignment="1">
      <alignment horizontal="left" vertical="center" wrapText="1"/>
      <protection/>
    </xf>
    <xf numFmtId="2" fontId="0" fillId="0" borderId="19" xfId="53" applyNumberFormat="1" applyFont="1" applyBorder="1" applyAlignment="1">
      <alignment horizontal="left" vertical="center" wrapText="1"/>
      <protection/>
    </xf>
    <xf numFmtId="2" fontId="0" fillId="0" borderId="17" xfId="53" applyNumberFormat="1" applyFont="1" applyBorder="1" applyAlignment="1">
      <alignment horizontal="left" vertical="center" wrapText="1"/>
      <protection/>
    </xf>
    <xf numFmtId="0" fontId="0" fillId="0" borderId="11"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2" xfId="53" applyFont="1" applyBorder="1" applyAlignment="1">
      <alignment horizontal="center" vertical="center"/>
      <protection/>
    </xf>
    <xf numFmtId="172" fontId="0" fillId="0" borderId="61" xfId="42" applyNumberFormat="1" applyFont="1" applyBorder="1" applyAlignment="1">
      <alignment horizontal="center" vertical="center" wrapText="1"/>
    </xf>
    <xf numFmtId="172" fontId="0" fillId="0" borderId="51" xfId="42" applyNumberFormat="1" applyFont="1" applyBorder="1" applyAlignment="1">
      <alignment horizontal="center" vertical="center" wrapText="1"/>
    </xf>
    <xf numFmtId="172" fontId="0" fillId="0" borderId="18" xfId="42"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3" xfId="0" applyFont="1" applyBorder="1" applyAlignment="1">
      <alignment horizontal="center" vertical="center" wrapText="1"/>
    </xf>
    <xf numFmtId="0" fontId="9" fillId="0" borderId="61" xfId="0" applyFont="1" applyFill="1" applyBorder="1" applyAlignment="1">
      <alignment horizontal="left" vertical="top" wrapText="1"/>
    </xf>
    <xf numFmtId="0" fontId="9" fillId="0" borderId="51"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72"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73" xfId="0" applyFont="1" applyFill="1" applyBorder="1" applyAlignment="1">
      <alignment horizontal="left" vertical="top" wrapText="1"/>
    </xf>
    <xf numFmtId="0" fontId="12" fillId="0" borderId="90" xfId="0" applyFont="1" applyBorder="1" applyAlignment="1">
      <alignment horizontal="center" vertical="top" wrapText="1"/>
    </xf>
    <xf numFmtId="0" fontId="9" fillId="0" borderId="97" xfId="0" applyFont="1" applyBorder="1" applyAlignment="1">
      <alignment horizontal="center" vertical="top" wrapText="1"/>
    </xf>
    <xf numFmtId="0" fontId="9" fillId="0" borderId="38" xfId="0" applyFont="1" applyBorder="1" applyAlignment="1">
      <alignment horizontal="center" vertical="top" wrapText="1"/>
    </xf>
    <xf numFmtId="0" fontId="12" fillId="0" borderId="43" xfId="0" applyFont="1" applyBorder="1" applyAlignment="1">
      <alignment horizontal="center" vertical="top" wrapText="1"/>
    </xf>
    <xf numFmtId="0" fontId="12" fillId="0" borderId="46" xfId="0" applyFont="1" applyBorder="1" applyAlignment="1">
      <alignment horizontal="center" vertical="top" wrapText="1"/>
    </xf>
    <xf numFmtId="0" fontId="12" fillId="0" borderId="98" xfId="0" applyFont="1" applyBorder="1" applyAlignment="1">
      <alignment horizontal="center" vertical="top" wrapText="1"/>
    </xf>
    <xf numFmtId="0" fontId="12" fillId="0" borderId="39" xfId="0" applyFont="1" applyBorder="1" applyAlignment="1">
      <alignment horizontal="center" vertical="top" wrapText="1"/>
    </xf>
    <xf numFmtId="0" fontId="0" fillId="0" borderId="11" xfId="53" applyFont="1" applyBorder="1" applyAlignment="1">
      <alignment horizontal="center"/>
      <protection/>
    </xf>
    <xf numFmtId="0" fontId="0" fillId="0" borderId="10" xfId="53" applyFont="1" applyBorder="1" applyAlignment="1">
      <alignment horizontal="center"/>
      <protection/>
    </xf>
    <xf numFmtId="0" fontId="0" fillId="0" borderId="12" xfId="53" applyFont="1" applyBorder="1" applyAlignment="1">
      <alignment horizontal="center"/>
      <protection/>
    </xf>
    <xf numFmtId="0" fontId="10" fillId="0" borderId="11" xfId="53" applyFont="1" applyBorder="1" applyAlignment="1">
      <alignment horizontal="center"/>
      <protection/>
    </xf>
    <xf numFmtId="0" fontId="10" fillId="0" borderId="10" xfId="53" applyFont="1" applyBorder="1" applyAlignment="1">
      <alignment horizontal="center"/>
      <protection/>
    </xf>
    <xf numFmtId="0" fontId="10" fillId="0" borderId="12" xfId="53" applyFont="1" applyBorder="1" applyAlignment="1">
      <alignment horizontal="center"/>
      <protection/>
    </xf>
    <xf numFmtId="0" fontId="10" fillId="0" borderId="99" xfId="53" applyFont="1" applyBorder="1" applyAlignment="1">
      <alignment horizontal="center"/>
      <protection/>
    </xf>
    <xf numFmtId="0" fontId="10" fillId="0" borderId="58" xfId="53" applyFont="1" applyBorder="1" applyAlignment="1">
      <alignment horizontal="center"/>
      <protection/>
    </xf>
    <xf numFmtId="0" fontId="10" fillId="0" borderId="48" xfId="53" applyFont="1" applyBorder="1" applyAlignment="1">
      <alignment horizontal="center"/>
      <protection/>
    </xf>
    <xf numFmtId="0" fontId="0" fillId="0" borderId="69" xfId="53" applyFont="1" applyBorder="1" applyAlignment="1">
      <alignment horizontal="center"/>
      <protection/>
    </xf>
    <xf numFmtId="0" fontId="0" fillId="0" borderId="32" xfId="53" applyFont="1" applyBorder="1" applyAlignment="1">
      <alignment horizontal="center"/>
      <protection/>
    </xf>
    <xf numFmtId="0" fontId="0" fillId="0" borderId="92" xfId="53" applyFont="1" applyBorder="1" applyAlignment="1">
      <alignment horizontal="center"/>
      <protection/>
    </xf>
    <xf numFmtId="0" fontId="6" fillId="0" borderId="90" xfId="53" applyFont="1" applyFill="1" applyBorder="1" applyAlignment="1">
      <alignment horizontal="center" vertical="center" wrapText="1"/>
      <protection/>
    </xf>
    <xf numFmtId="0" fontId="6" fillId="0" borderId="97" xfId="53" applyFont="1" applyFill="1" applyBorder="1" applyAlignment="1">
      <alignment horizontal="center" vertical="center" wrapText="1"/>
      <protection/>
    </xf>
    <xf numFmtId="0" fontId="6" fillId="0" borderId="38" xfId="53" applyFont="1" applyFill="1" applyBorder="1" applyAlignment="1">
      <alignment horizontal="center" vertical="center" wrapText="1"/>
      <protection/>
    </xf>
    <xf numFmtId="0" fontId="4" fillId="0" borderId="6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0" xfId="53" applyFont="1" applyBorder="1" applyAlignment="1">
      <alignment horizontal="left" vertical="center" wrapText="1"/>
      <protection/>
    </xf>
    <xf numFmtId="0" fontId="12" fillId="0" borderId="10" xfId="0" applyFont="1" applyBorder="1" applyAlignment="1">
      <alignment horizontal="center" vertical="top" wrapText="1"/>
    </xf>
    <xf numFmtId="0" fontId="4" fillId="0" borderId="30" xfId="0" applyFont="1" applyBorder="1" applyAlignment="1">
      <alignment horizontal="center" vertical="center" wrapText="1"/>
    </xf>
    <xf numFmtId="0" fontId="4" fillId="33" borderId="10" xfId="0" applyFont="1" applyFill="1" applyBorder="1" applyAlignment="1">
      <alignment horizontal="center" wrapText="1"/>
    </xf>
    <xf numFmtId="0" fontId="0" fillId="0" borderId="99" xfId="53" applyFont="1" applyBorder="1" applyAlignment="1">
      <alignment horizontal="center"/>
      <protection/>
    </xf>
    <xf numFmtId="0" fontId="0" fillId="0" borderId="58" xfId="53" applyFont="1" applyBorder="1" applyAlignment="1">
      <alignment horizontal="center"/>
      <protection/>
    </xf>
    <xf numFmtId="0" fontId="0" fillId="0" borderId="48" xfId="53" applyFont="1" applyBorder="1" applyAlignment="1">
      <alignment horizontal="center"/>
      <protection/>
    </xf>
    <xf numFmtId="0" fontId="0" fillId="0" borderId="11" xfId="53" applyFont="1" applyBorder="1" applyAlignment="1">
      <alignment horizontal="center"/>
      <protection/>
    </xf>
    <xf numFmtId="0" fontId="10" fillId="0" borderId="10" xfId="53" applyFont="1" applyBorder="1" applyAlignment="1">
      <alignment horizontal="center" vertical="center" wrapText="1"/>
      <protection/>
    </xf>
    <xf numFmtId="0" fontId="4" fillId="33" borderId="21"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9" fillId="0" borderId="43" xfId="0" applyFont="1" applyBorder="1" applyAlignment="1">
      <alignment horizontal="center" vertical="top" wrapText="1"/>
    </xf>
    <xf numFmtId="0" fontId="9" fillId="0" borderId="42" xfId="0" applyFont="1" applyBorder="1" applyAlignment="1">
      <alignment horizontal="center" vertical="top" wrapText="1"/>
    </xf>
    <xf numFmtId="0" fontId="9" fillId="0" borderId="37" xfId="0" applyFont="1" applyBorder="1" applyAlignment="1">
      <alignment horizontal="center" vertical="top" wrapText="1"/>
    </xf>
    <xf numFmtId="0" fontId="0" fillId="0" borderId="62" xfId="0" applyBorder="1" applyAlignment="1">
      <alignment horizontal="center" vertical="top" wrapText="1"/>
    </xf>
    <xf numFmtId="0" fontId="0" fillId="0" borderId="0" xfId="0" applyBorder="1" applyAlignment="1">
      <alignment horizontal="center" vertical="top" wrapText="1"/>
    </xf>
    <xf numFmtId="0" fontId="0" fillId="0" borderId="89" xfId="0" applyBorder="1" applyAlignment="1">
      <alignment horizontal="center" vertical="top" wrapText="1"/>
    </xf>
    <xf numFmtId="0" fontId="9" fillId="0" borderId="10" xfId="0" applyFont="1" applyBorder="1" applyAlignment="1">
      <alignment horizontal="center" vertical="top" wrapText="1"/>
    </xf>
    <xf numFmtId="0" fontId="10" fillId="0" borderId="15" xfId="53" applyFont="1" applyBorder="1" applyAlignment="1">
      <alignment horizontal="center" vertical="center" wrapText="1"/>
      <protection/>
    </xf>
    <xf numFmtId="0" fontId="10" fillId="0" borderId="12" xfId="53" applyFont="1" applyBorder="1" applyAlignment="1">
      <alignment horizontal="center" vertical="center" wrapText="1"/>
      <protection/>
    </xf>
    <xf numFmtId="0" fontId="10" fillId="0" borderId="34" xfId="53" applyFont="1" applyBorder="1" applyAlignment="1">
      <alignment horizontal="center" vertical="center" wrapText="1"/>
      <protection/>
    </xf>
    <xf numFmtId="4" fontId="10" fillId="0" borderId="10" xfId="53" applyNumberFormat="1" applyFont="1" applyBorder="1" applyAlignment="1">
      <alignment horizontal="center" vertical="center" wrapText="1"/>
      <protection/>
    </xf>
    <xf numFmtId="0" fontId="10" fillId="0" borderId="11" xfId="53" applyFont="1" applyBorder="1" applyAlignment="1">
      <alignment horizontal="center" vertical="center" wrapText="1"/>
      <protection/>
    </xf>
    <xf numFmtId="0" fontId="10" fillId="0" borderId="55" xfId="53" applyFont="1" applyBorder="1" applyAlignment="1">
      <alignment horizontal="center" vertical="center" wrapText="1"/>
      <protection/>
    </xf>
    <xf numFmtId="2" fontId="9" fillId="0" borderId="61" xfId="53" applyNumberFormat="1" applyFont="1" applyBorder="1" applyAlignment="1">
      <alignment horizontal="left" vertical="center" wrapText="1"/>
      <protection/>
    </xf>
    <xf numFmtId="2" fontId="9" fillId="0" borderId="18" xfId="53" applyNumberFormat="1" applyFont="1" applyBorder="1" applyAlignment="1">
      <alignment horizontal="left" vertical="center" wrapText="1"/>
      <protection/>
    </xf>
    <xf numFmtId="8" fontId="0" fillId="0" borderId="61" xfId="53" applyNumberFormat="1" applyFont="1" applyBorder="1" applyAlignment="1">
      <alignment horizontal="center" vertical="center" wrapText="1"/>
      <protection/>
    </xf>
    <xf numFmtId="8" fontId="0" fillId="0" borderId="51" xfId="53" applyNumberFormat="1" applyFont="1" applyBorder="1" applyAlignment="1">
      <alignment horizontal="center" vertical="center" wrapText="1"/>
      <protection/>
    </xf>
    <xf numFmtId="8" fontId="0" fillId="0" borderId="18" xfId="53" applyNumberFormat="1" applyFont="1" applyBorder="1" applyAlignment="1">
      <alignment horizontal="center" vertical="center" wrapText="1"/>
      <protection/>
    </xf>
    <xf numFmtId="0" fontId="4" fillId="33" borderId="6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61" xfId="0" applyFont="1" applyFill="1" applyBorder="1" applyAlignment="1">
      <alignment horizontal="center"/>
    </xf>
    <xf numFmtId="0" fontId="4" fillId="33" borderId="51" xfId="0" applyFont="1" applyFill="1" applyBorder="1" applyAlignment="1">
      <alignment horizontal="center"/>
    </xf>
    <xf numFmtId="0" fontId="4" fillId="33" borderId="18" xfId="0" applyFont="1" applyFill="1" applyBorder="1" applyAlignment="1">
      <alignment horizontal="center"/>
    </xf>
    <xf numFmtId="2" fontId="18" fillId="0" borderId="61" xfId="53" applyNumberFormat="1" applyFont="1" applyBorder="1" applyAlignment="1">
      <alignment horizontal="left" vertical="center" wrapText="1"/>
      <protection/>
    </xf>
    <xf numFmtId="0" fontId="18" fillId="0" borderId="18" xfId="0" applyFont="1" applyBorder="1" applyAlignment="1">
      <alignment/>
    </xf>
    <xf numFmtId="0" fontId="10" fillId="0" borderId="61" xfId="53" applyFont="1" applyBorder="1" applyAlignment="1">
      <alignment horizontal="left" vertical="center" wrapText="1"/>
      <protection/>
    </xf>
    <xf numFmtId="0" fontId="0" fillId="0" borderId="51" xfId="0" applyFont="1" applyBorder="1" applyAlignment="1">
      <alignment wrapText="1"/>
    </xf>
    <xf numFmtId="0" fontId="0" fillId="0" borderId="18" xfId="0" applyFont="1" applyBorder="1" applyAlignment="1">
      <alignment wrapText="1"/>
    </xf>
    <xf numFmtId="172" fontId="0" fillId="0" borderId="10" xfId="42" applyNumberFormat="1" applyFont="1" applyBorder="1" applyAlignment="1">
      <alignment horizontal="center" vertical="center" wrapText="1"/>
    </xf>
    <xf numFmtId="0" fontId="9" fillId="0" borderId="0" xfId="53" applyFont="1" applyAlignment="1">
      <alignment horizontal="left" vertical="center" wrapText="1"/>
      <protection/>
    </xf>
    <xf numFmtId="0" fontId="4" fillId="0" borderId="67" xfId="53" applyFont="1" applyBorder="1" applyAlignment="1">
      <alignment horizontal="center" vertical="center" wrapText="1"/>
      <protection/>
    </xf>
    <xf numFmtId="0" fontId="4" fillId="0" borderId="19" xfId="53" applyFont="1" applyBorder="1" applyAlignment="1">
      <alignment horizontal="center" vertical="center" wrapText="1"/>
      <protection/>
    </xf>
    <xf numFmtId="0" fontId="4" fillId="0" borderId="11" xfId="53" applyFont="1" applyBorder="1" applyAlignment="1">
      <alignment horizontal="center" vertical="center"/>
      <protection/>
    </xf>
    <xf numFmtId="0" fontId="4" fillId="0" borderId="11"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0" xfId="53" applyFont="1" applyBorder="1" applyAlignment="1">
      <alignment horizontal="center" vertical="center"/>
      <protection/>
    </xf>
    <xf numFmtId="0" fontId="4" fillId="0" borderId="99" xfId="53" applyFont="1" applyBorder="1" applyAlignment="1">
      <alignment horizontal="center" vertical="center" wrapText="1"/>
      <protection/>
    </xf>
    <xf numFmtId="0" fontId="4" fillId="0" borderId="58" xfId="53" applyFont="1" applyBorder="1" applyAlignment="1">
      <alignment horizontal="center" vertical="center" wrapText="1"/>
      <protection/>
    </xf>
    <xf numFmtId="0" fontId="12" fillId="0" borderId="61" xfId="0" applyFont="1" applyBorder="1" applyAlignment="1">
      <alignment horizontal="center" vertical="top" wrapText="1"/>
    </xf>
    <xf numFmtId="0" fontId="12" fillId="0" borderId="51" xfId="0" applyFont="1" applyBorder="1" applyAlignment="1">
      <alignment horizontal="center" vertical="top" wrapText="1"/>
    </xf>
    <xf numFmtId="0" fontId="12" fillId="0" borderId="18" xfId="0" applyFont="1" applyBorder="1" applyAlignment="1">
      <alignment horizontal="center" vertical="top" wrapText="1"/>
    </xf>
    <xf numFmtId="0" fontId="12" fillId="0" borderId="61" xfId="0" applyFont="1" applyBorder="1" applyAlignment="1">
      <alignment horizontal="left" vertical="center" wrapText="1"/>
    </xf>
    <xf numFmtId="0" fontId="12" fillId="0" borderId="18" xfId="0" applyFont="1" applyBorder="1" applyAlignment="1">
      <alignment horizontal="left" vertical="center" wrapText="1"/>
    </xf>
    <xf numFmtId="0" fontId="18" fillId="0" borderId="17" xfId="0" applyFont="1" applyBorder="1" applyAlignment="1">
      <alignment horizontal="left" vertical="top" wrapText="1"/>
    </xf>
    <xf numFmtId="0" fontId="7" fillId="0" borderId="12" xfId="0" applyFont="1" applyBorder="1" applyAlignment="1">
      <alignment horizontal="left" vertical="top" wrapText="1"/>
    </xf>
    <xf numFmtId="0" fontId="13" fillId="0" borderId="66" xfId="0" applyFont="1" applyBorder="1" applyAlignment="1">
      <alignment horizontal="center" vertical="center" wrapText="1"/>
    </xf>
    <xf numFmtId="0" fontId="7" fillId="0" borderId="66"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101" xfId="0" applyBorder="1" applyAlignment="1">
      <alignment horizontal="center" vertical="center" wrapText="1"/>
    </xf>
    <xf numFmtId="0" fontId="0" fillId="0" borderId="99" xfId="0" applyBorder="1" applyAlignment="1">
      <alignment horizontal="center" vertical="center" wrapText="1"/>
    </xf>
    <xf numFmtId="0" fontId="12" fillId="0" borderId="10" xfId="0" applyFont="1" applyBorder="1" applyAlignment="1">
      <alignment horizontal="left" vertical="center" wrapText="1"/>
    </xf>
    <xf numFmtId="0" fontId="10" fillId="0" borderId="3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1" xfId="0" applyBorder="1" applyAlignment="1">
      <alignment horizontal="center" vertical="center" wrapText="1"/>
    </xf>
    <xf numFmtId="0" fontId="0" fillId="0" borderId="58" xfId="0" applyBorder="1" applyAlignment="1">
      <alignment horizontal="center" vertical="center" wrapText="1"/>
    </xf>
    <xf numFmtId="0" fontId="18" fillId="0" borderId="65" xfId="0" applyFont="1" applyBorder="1" applyAlignment="1">
      <alignment horizontal="left" vertical="top" wrapText="1"/>
    </xf>
    <xf numFmtId="0" fontId="7" fillId="0" borderId="64" xfId="0" applyFont="1" applyBorder="1" applyAlignment="1">
      <alignment horizontal="left" vertical="top" wrapText="1"/>
    </xf>
    <xf numFmtId="0" fontId="13" fillId="0" borderId="60" xfId="0" applyFont="1" applyBorder="1" applyAlignment="1">
      <alignment horizontal="center" vertical="center" wrapText="1"/>
    </xf>
    <xf numFmtId="8" fontId="10" fillId="0" borderId="61" xfId="0" applyNumberFormat="1" applyFont="1" applyBorder="1" applyAlignment="1">
      <alignment horizontal="center" vertical="center" wrapText="1"/>
    </xf>
    <xf numFmtId="0" fontId="9" fillId="0" borderId="61" xfId="0" applyFont="1" applyBorder="1" applyAlignment="1">
      <alignment horizontal="left" vertical="center" wrapText="1"/>
    </xf>
    <xf numFmtId="0" fontId="9" fillId="0" borderId="18" xfId="0" applyFont="1" applyBorder="1" applyAlignment="1">
      <alignment horizontal="left" vertical="center" wrapText="1"/>
    </xf>
    <xf numFmtId="0" fontId="7" fillId="0" borderId="10" xfId="52" applyFont="1" applyFill="1" applyBorder="1" applyAlignment="1">
      <alignment horizontal="left" vertical="center" wrapText="1"/>
      <protection/>
    </xf>
    <xf numFmtId="0" fontId="7" fillId="0" borderId="0" xfId="52" applyFont="1" applyBorder="1" applyAlignment="1">
      <alignment horizontal="left" vertical="center" wrapText="1"/>
      <protection/>
    </xf>
    <xf numFmtId="0" fontId="7" fillId="39" borderId="10" xfId="52" applyFont="1" applyFill="1" applyBorder="1" applyAlignment="1">
      <alignment horizontal="center" vertical="center" wrapText="1"/>
      <protection/>
    </xf>
    <xf numFmtId="0" fontId="13" fillId="33" borderId="10" xfId="54" applyFont="1" applyFill="1" applyBorder="1" applyAlignment="1">
      <alignment horizontal="center" vertical="center" wrapText="1"/>
      <protection/>
    </xf>
    <xf numFmtId="0" fontId="7" fillId="33" borderId="10" xfId="54" applyFont="1" applyFill="1" applyBorder="1" applyAlignment="1">
      <alignment horizontal="center" vertical="center"/>
      <protection/>
    </xf>
    <xf numFmtId="0" fontId="7" fillId="0" borderId="0" xfId="52" applyFont="1" applyAlignment="1">
      <alignment horizontal="left" vertical="center" wrapText="1"/>
      <protection/>
    </xf>
    <xf numFmtId="0" fontId="11" fillId="0" borderId="0" xfId="0" applyFont="1" applyAlignment="1">
      <alignment horizontal="left" vertical="center" wrapText="1"/>
    </xf>
    <xf numFmtId="0" fontId="7" fillId="40" borderId="10" xfId="52" applyFont="1" applyFill="1" applyBorder="1" applyAlignment="1">
      <alignment horizontal="center" vertical="center" wrapText="1"/>
      <protection/>
    </xf>
    <xf numFmtId="0" fontId="0" fillId="0" borderId="10" xfId="0" applyNumberFormat="1" applyFont="1" applyFill="1" applyBorder="1" applyAlignment="1">
      <alignment vertical="center"/>
    </xf>
    <xf numFmtId="170" fontId="0" fillId="0" borderId="10" xfId="0" applyNumberFormat="1" applyFont="1" applyFill="1" applyBorder="1" applyAlignment="1">
      <alignment horizontal="right" vertical="center"/>
    </xf>
    <xf numFmtId="0" fontId="0" fillId="0" borderId="3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1" xfId="0" applyFont="1" applyBorder="1" applyAlignment="1">
      <alignment horizontal="left" vertical="center" wrapText="1"/>
    </xf>
    <xf numFmtId="0" fontId="0" fillId="0" borderId="51" xfId="0" applyFont="1" applyBorder="1" applyAlignment="1">
      <alignment horizontal="left" vertical="center" wrapText="1"/>
    </xf>
    <xf numFmtId="0" fontId="0" fillId="0" borderId="18" xfId="0" applyFont="1" applyBorder="1" applyAlignment="1">
      <alignment horizontal="left" vertical="center" wrapText="1"/>
    </xf>
    <xf numFmtId="0" fontId="0" fillId="41" borderId="10" xfId="0" applyFont="1" applyFill="1" applyBorder="1" applyAlignment="1">
      <alignment wrapText="1"/>
    </xf>
    <xf numFmtId="0" fontId="0" fillId="41" borderId="10" xfId="0" applyFont="1" applyFill="1" applyBorder="1" applyAlignment="1">
      <alignment/>
    </xf>
    <xf numFmtId="4" fontId="0" fillId="41" borderId="51" xfId="0" applyNumberFormat="1" applyFont="1" applyFill="1" applyBorder="1" applyAlignment="1">
      <alignment/>
    </xf>
    <xf numFmtId="4" fontId="0" fillId="41" borderId="18" xfId="0" applyNumberFormat="1" applyFont="1" applyFill="1" applyBorder="1" applyAlignment="1">
      <alignment/>
    </xf>
    <xf numFmtId="0" fontId="0" fillId="0" borderId="36" xfId="0" applyFont="1" applyBorder="1" applyAlignment="1">
      <alignment/>
    </xf>
    <xf numFmtId="0" fontId="0" fillId="33" borderId="43" xfId="0" applyFont="1" applyFill="1" applyBorder="1" applyAlignment="1">
      <alignment horizontal="left" vertical="top" wrapText="1"/>
    </xf>
    <xf numFmtId="0" fontId="0" fillId="33" borderId="37" xfId="0" applyFont="1" applyFill="1" applyBorder="1" applyAlignment="1">
      <alignment/>
    </xf>
    <xf numFmtId="0" fontId="0" fillId="0" borderId="40" xfId="0" applyFont="1" applyBorder="1" applyAlignment="1">
      <alignment/>
    </xf>
    <xf numFmtId="0" fontId="0" fillId="33" borderId="46" xfId="0" applyFont="1" applyFill="1" applyBorder="1" applyAlignment="1">
      <alignment horizontal="left" vertical="top" wrapText="1"/>
    </xf>
    <xf numFmtId="0" fontId="0" fillId="33" borderId="39" xfId="0" applyFont="1" applyFill="1" applyBorder="1" applyAlignment="1">
      <alignment/>
    </xf>
    <xf numFmtId="0" fontId="0" fillId="35" borderId="40" xfId="0" applyFont="1" applyFill="1" applyBorder="1" applyAlignment="1">
      <alignment/>
    </xf>
    <xf numFmtId="0" fontId="0" fillId="36" borderId="36" xfId="0" applyFont="1" applyFill="1" applyBorder="1" applyAlignment="1">
      <alignment/>
    </xf>
    <xf numFmtId="0" fontId="0" fillId="35" borderId="39" xfId="0" applyFont="1" applyFill="1" applyBorder="1" applyAlignment="1">
      <alignment horizontal="right" vertical="top"/>
    </xf>
    <xf numFmtId="0" fontId="0" fillId="35" borderId="39" xfId="0" applyFont="1" applyFill="1" applyBorder="1" applyAlignment="1">
      <alignment/>
    </xf>
    <xf numFmtId="0" fontId="0" fillId="36" borderId="41" xfId="0" applyFont="1" applyFill="1" applyBorder="1" applyAlignment="1">
      <alignment horizontal="right" vertical="top" wrapText="1"/>
    </xf>
    <xf numFmtId="0" fontId="0" fillId="36" borderId="41" xfId="0" applyFont="1" applyFill="1" applyBorder="1" applyAlignment="1">
      <alignment/>
    </xf>
    <xf numFmtId="0" fontId="0" fillId="0" borderId="41" xfId="0" applyFont="1" applyBorder="1" applyAlignment="1">
      <alignment/>
    </xf>
    <xf numFmtId="0" fontId="0" fillId="0" borderId="36" xfId="0" applyFont="1" applyFill="1" applyBorder="1" applyAlignment="1">
      <alignment/>
    </xf>
    <xf numFmtId="0" fontId="0" fillId="0" borderId="90" xfId="0" applyFont="1" applyBorder="1" applyAlignment="1">
      <alignment/>
    </xf>
    <xf numFmtId="0" fontId="0" fillId="35" borderId="36" xfId="0" applyFont="1" applyFill="1" applyBorder="1" applyAlignment="1">
      <alignment/>
    </xf>
    <xf numFmtId="0" fontId="0" fillId="36" borderId="40" xfId="0" applyFont="1" applyFill="1" applyBorder="1" applyAlignment="1">
      <alignment/>
    </xf>
    <xf numFmtId="0" fontId="0" fillId="35" borderId="41" xfId="0" applyFont="1" applyFill="1" applyBorder="1" applyAlignment="1">
      <alignment horizontal="right" vertical="top"/>
    </xf>
    <xf numFmtId="0" fontId="0" fillId="35" borderId="98" xfId="0" applyFont="1" applyFill="1" applyBorder="1" applyAlignment="1">
      <alignment/>
    </xf>
    <xf numFmtId="0" fontId="0" fillId="36" borderId="46" xfId="0" applyFont="1" applyFill="1" applyBorder="1" applyAlignment="1">
      <alignment horizontal="right" vertical="top" wrapText="1"/>
    </xf>
    <xf numFmtId="0" fontId="0" fillId="33" borderId="90" xfId="0" applyFont="1" applyFill="1" applyBorder="1" applyAlignment="1">
      <alignment horizontal="left" vertical="top" wrapText="1"/>
    </xf>
    <xf numFmtId="0" fontId="0" fillId="33" borderId="38" xfId="0" applyFont="1" applyFill="1" applyBorder="1" applyAlignment="1">
      <alignment/>
    </xf>
    <xf numFmtId="0" fontId="0" fillId="0" borderId="91" xfId="0" applyFont="1" applyFill="1" applyBorder="1" applyAlignment="1">
      <alignment/>
    </xf>
    <xf numFmtId="0" fontId="0" fillId="36" borderId="36" xfId="0" applyFont="1" applyFill="1" applyBorder="1" applyAlignment="1">
      <alignment horizontal="left" vertical="top" wrapText="1"/>
    </xf>
    <xf numFmtId="0" fontId="0" fillId="36" borderId="40" xfId="0" applyFont="1" applyFill="1" applyBorder="1" applyAlignment="1">
      <alignment horizontal="left" vertical="top" wrapText="1"/>
    </xf>
    <xf numFmtId="0" fontId="0" fillId="35" borderId="46" xfId="0" applyFont="1" applyFill="1" applyBorder="1" applyAlignment="1">
      <alignment horizontal="right" vertical="top"/>
    </xf>
    <xf numFmtId="0" fontId="0" fillId="35" borderId="41" xfId="0" applyFont="1" applyFill="1" applyBorder="1" applyAlignment="1">
      <alignment/>
    </xf>
    <xf numFmtId="0" fontId="0" fillId="0" borderId="36" xfId="0" applyFont="1" applyBorder="1" applyAlignment="1">
      <alignment vertical="center"/>
    </xf>
    <xf numFmtId="3" fontId="0" fillId="0" borderId="10" xfId="52" applyNumberFormat="1" applyFont="1" applyFill="1" applyBorder="1" applyAlignment="1">
      <alignment horizontal="left" vertical="center" wrapText="1"/>
      <protection/>
    </xf>
    <xf numFmtId="3" fontId="13" fillId="0" borderId="10" xfId="52" applyNumberFormat="1" applyFont="1" applyBorder="1" applyAlignment="1">
      <alignment horizontal="justify" vertical="center" wrapText="1"/>
      <protection/>
    </xf>
    <xf numFmtId="3" fontId="0" fillId="41" borderId="10" xfId="52" applyNumberFormat="1" applyFont="1" applyFill="1" applyBorder="1" applyAlignment="1">
      <alignment vertical="center" wrapText="1"/>
      <protection/>
    </xf>
    <xf numFmtId="3" fontId="0" fillId="0" borderId="10" xfId="52" applyNumberFormat="1" applyFont="1" applyBorder="1" applyAlignment="1">
      <alignment horizontal="justify"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Projekty ponadnardowoe i innowacyjne_monitoring" xfId="53"/>
    <cellStyle name="Normalny_załącznik_wskaźniki1708"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p-szczecin\poklix_fin-mon\Documents%20and%20Settings\katarzyna.hawelka\Pulpit\wska&#378;niki\przep&#322;yw%20beneficjent&#243;w%202011\grudzie&#324;\&#322;&#261;cznie%20wszystkie%20zadania\tab.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up-szczecin\poklix_fin-mon\Documents%20and%20Settings\katarzyna.hawelka\Pulpit\wska&#378;niki\przep&#322;yw%20beneficjent&#243;w%202011\grudzie&#324;\&#322;&#261;cznie%20wszystkie%20zadania\tab.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łówna"/>
      <sheetName val="7.1.1."/>
      <sheetName val="7.1.2."/>
      <sheetName val="7.1.3."/>
      <sheetName val="7.2.1."/>
      <sheetName val="7.2.2."/>
      <sheetName val="czerwiec"/>
    </sheetNames>
    <sheetDataSet>
      <sheetData sheetId="0">
        <row r="12">
          <cell r="B12">
            <v>15721</v>
          </cell>
          <cell r="C12">
            <v>6273</v>
          </cell>
          <cell r="E12">
            <v>9734</v>
          </cell>
          <cell r="F12">
            <v>3815</v>
          </cell>
          <cell r="H12">
            <v>719</v>
          </cell>
          <cell r="I12">
            <v>552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łówna"/>
      <sheetName val="7.1.1."/>
      <sheetName val="7.1.2."/>
      <sheetName val="7.1.3."/>
      <sheetName val="7.2.1."/>
      <sheetName val="7.2.2."/>
      <sheetName val="czerwiec"/>
    </sheetNames>
    <sheetDataSet>
      <sheetData sheetId="0">
        <row r="31">
          <cell r="F31">
            <v>6675</v>
          </cell>
          <cell r="G31">
            <v>2352</v>
          </cell>
        </row>
        <row r="32">
          <cell r="F32">
            <v>3664</v>
          </cell>
          <cell r="G32">
            <v>990</v>
          </cell>
        </row>
        <row r="33">
          <cell r="F33">
            <v>3930</v>
          </cell>
          <cell r="G33">
            <v>2430</v>
          </cell>
        </row>
        <row r="34">
          <cell r="F34">
            <v>1190</v>
          </cell>
          <cell r="G34">
            <v>777</v>
          </cell>
        </row>
        <row r="35">
          <cell r="F35">
            <v>5116</v>
          </cell>
          <cell r="G35">
            <v>1491</v>
          </cell>
        </row>
        <row r="36">
          <cell r="F36">
            <v>115</v>
          </cell>
          <cell r="G36">
            <v>49</v>
          </cell>
        </row>
        <row r="37">
          <cell r="F37">
            <v>98</v>
          </cell>
          <cell r="G37">
            <v>91</v>
          </cell>
        </row>
        <row r="38">
          <cell r="F38">
            <v>148</v>
          </cell>
          <cell r="G38">
            <v>82</v>
          </cell>
        </row>
        <row r="39">
          <cell r="F39">
            <v>163</v>
          </cell>
          <cell r="G39">
            <v>111</v>
          </cell>
        </row>
        <row r="40">
          <cell r="F40">
            <v>216</v>
          </cell>
          <cell r="G40">
            <v>122</v>
          </cell>
        </row>
        <row r="41">
          <cell r="F41">
            <v>141</v>
          </cell>
          <cell r="G41">
            <v>107</v>
          </cell>
        </row>
        <row r="42">
          <cell r="F42">
            <v>2953</v>
          </cell>
          <cell r="G42">
            <v>531</v>
          </cell>
        </row>
        <row r="43">
          <cell r="F43">
            <v>1047</v>
          </cell>
          <cell r="G43">
            <v>309</v>
          </cell>
        </row>
        <row r="45">
          <cell r="F45">
            <v>15721</v>
          </cell>
          <cell r="G45">
            <v>6273</v>
          </cell>
        </row>
        <row r="46">
          <cell r="F46">
            <v>1</v>
          </cell>
          <cell r="G46">
            <v>0</v>
          </cell>
        </row>
        <row r="47">
          <cell r="F47">
            <v>0</v>
          </cell>
          <cell r="G47">
            <v>0</v>
          </cell>
        </row>
        <row r="48">
          <cell r="F48">
            <v>2237</v>
          </cell>
          <cell r="G48">
            <v>1771</v>
          </cell>
        </row>
        <row r="49">
          <cell r="F49">
            <v>7363</v>
          </cell>
          <cell r="G49">
            <v>2463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71"/>
  <sheetViews>
    <sheetView tabSelected="1" view="pageBreakPreview" zoomScale="85" zoomScaleSheetLayoutView="85" zoomScalePageLayoutView="0" workbookViewId="0" topLeftCell="A1">
      <selection activeCell="K3" sqref="K3"/>
    </sheetView>
  </sheetViews>
  <sheetFormatPr defaultColWidth="9.140625" defaultRowHeight="12.75" outlineLevelRow="1"/>
  <cols>
    <col min="1" max="1" width="5.421875" style="30" customWidth="1"/>
    <col min="2" max="2" width="66.140625" style="47" customWidth="1"/>
    <col min="3" max="3" width="13.57421875" style="30" customWidth="1"/>
    <col min="4" max="4" width="12.7109375" style="31" customWidth="1"/>
    <col min="5" max="6" width="12.7109375" style="34" customWidth="1"/>
    <col min="7" max="7" width="12.7109375" style="31" customWidth="1"/>
    <col min="8" max="10" width="12.7109375" style="34" customWidth="1"/>
    <col min="11" max="11" width="4.57421875" style="34" customWidth="1"/>
    <col min="12" max="12" width="8.57421875" style="443" customWidth="1"/>
    <col min="13" max="13" width="8.8515625" style="443" customWidth="1"/>
    <col min="14" max="14" width="6.57421875" style="443" customWidth="1"/>
    <col min="15" max="15" width="2.8515625" style="443" customWidth="1"/>
    <col min="16" max="16" width="7.57421875" style="443" customWidth="1"/>
    <col min="17" max="17" width="5.8515625" style="443" customWidth="1"/>
    <col min="18" max="18" width="6.28125" style="443" customWidth="1"/>
    <col min="19" max="19" width="5.421875" style="34" customWidth="1"/>
    <col min="20" max="16384" width="9.140625" style="34" customWidth="1"/>
  </cols>
  <sheetData>
    <row r="1" spans="1:18" s="30" customFormat="1" ht="18" customHeight="1">
      <c r="A1" s="618" t="s">
        <v>220</v>
      </c>
      <c r="B1" s="618"/>
      <c r="C1" s="618"/>
      <c r="D1" s="618"/>
      <c r="E1" s="618"/>
      <c r="F1" s="618"/>
      <c r="G1" s="618"/>
      <c r="H1" s="618"/>
      <c r="I1" s="618"/>
      <c r="J1" s="618"/>
      <c r="L1" s="442"/>
      <c r="M1" s="442"/>
      <c r="N1" s="442"/>
      <c r="O1" s="442"/>
      <c r="P1" s="442"/>
      <c r="Q1" s="442"/>
      <c r="R1" s="442"/>
    </row>
    <row r="2" spans="2:7" ht="12.75">
      <c r="B2" s="30"/>
      <c r="E2" s="32"/>
      <c r="F2" s="32"/>
      <c r="G2" s="33"/>
    </row>
    <row r="3" spans="1:10" ht="14.25">
      <c r="A3" s="619" t="s">
        <v>48</v>
      </c>
      <c r="B3" s="620"/>
      <c r="C3" s="622" t="s">
        <v>341</v>
      </c>
      <c r="D3" s="622"/>
      <c r="E3" s="622"/>
      <c r="F3" s="622"/>
      <c r="G3" s="622"/>
      <c r="H3" s="622"/>
      <c r="I3" s="622"/>
      <c r="J3" s="622"/>
    </row>
    <row r="4" spans="1:3" ht="14.25">
      <c r="A4" s="35"/>
      <c r="B4" s="36"/>
      <c r="C4" s="37"/>
    </row>
    <row r="5" spans="1:10" ht="14.25">
      <c r="A5" s="621" t="s">
        <v>49</v>
      </c>
      <c r="B5" s="620"/>
      <c r="C5" s="622">
        <v>2011</v>
      </c>
      <c r="D5" s="622"/>
      <c r="E5" s="622"/>
      <c r="F5" s="622"/>
      <c r="G5" s="622"/>
      <c r="H5" s="622"/>
      <c r="I5" s="622"/>
      <c r="J5" s="622"/>
    </row>
    <row r="7" spans="1:18" s="38" customFormat="1" ht="12.75" customHeight="1">
      <c r="A7" s="624" t="s">
        <v>58</v>
      </c>
      <c r="B7" s="624"/>
      <c r="C7" s="624"/>
      <c r="D7" s="624"/>
      <c r="E7" s="624"/>
      <c r="F7" s="624"/>
      <c r="G7" s="624"/>
      <c r="H7" s="624"/>
      <c r="I7" s="624"/>
      <c r="J7" s="624"/>
      <c r="L7" s="444"/>
      <c r="M7" s="444"/>
      <c r="N7" s="444"/>
      <c r="O7" s="444"/>
      <c r="P7" s="444"/>
      <c r="Q7" s="444"/>
      <c r="R7" s="444"/>
    </row>
    <row r="8" spans="1:18" s="38" customFormat="1" ht="12.75">
      <c r="A8" s="606" t="s">
        <v>59</v>
      </c>
      <c r="B8" s="606"/>
      <c r="C8" s="606"/>
      <c r="D8" s="606"/>
      <c r="E8" s="606"/>
      <c r="F8" s="606"/>
      <c r="G8" s="606"/>
      <c r="H8" s="606"/>
      <c r="I8" s="606"/>
      <c r="J8" s="606"/>
      <c r="L8" s="444"/>
      <c r="M8" s="444"/>
      <c r="N8" s="444"/>
      <c r="O8" s="444"/>
      <c r="P8" s="444"/>
      <c r="Q8" s="444"/>
      <c r="R8" s="444"/>
    </row>
    <row r="9" spans="1:18" s="38" customFormat="1" ht="12.75" customHeight="1">
      <c r="A9" s="607" t="s">
        <v>45</v>
      </c>
      <c r="B9" s="607"/>
      <c r="C9" s="607"/>
      <c r="D9" s="607"/>
      <c r="E9" s="607"/>
      <c r="F9" s="607"/>
      <c r="G9" s="607"/>
      <c r="H9" s="607"/>
      <c r="I9" s="607"/>
      <c r="J9" s="607"/>
      <c r="L9" s="444"/>
      <c r="M9" s="444"/>
      <c r="N9" s="444"/>
      <c r="O9" s="444"/>
      <c r="P9" s="444"/>
      <c r="Q9" s="444"/>
      <c r="R9" s="444"/>
    </row>
    <row r="10" spans="1:18" s="38" customFormat="1" ht="12.75">
      <c r="A10" s="609"/>
      <c r="B10" s="607"/>
      <c r="C10" s="607"/>
      <c r="D10" s="607"/>
      <c r="E10" s="607"/>
      <c r="F10" s="607"/>
      <c r="G10" s="607"/>
      <c r="H10" s="607"/>
      <c r="I10" s="607"/>
      <c r="J10" s="39"/>
      <c r="L10" s="444"/>
      <c r="M10" s="444"/>
      <c r="N10" s="444"/>
      <c r="O10" s="444"/>
      <c r="P10" s="444"/>
      <c r="Q10" s="444"/>
      <c r="R10" s="444"/>
    </row>
    <row r="11" spans="1:18" s="42" customFormat="1" ht="16.5" customHeight="1">
      <c r="A11" s="623" t="s">
        <v>150</v>
      </c>
      <c r="B11" s="623"/>
      <c r="C11" s="623"/>
      <c r="D11" s="623"/>
      <c r="E11" s="623"/>
      <c r="F11" s="623"/>
      <c r="G11" s="623"/>
      <c r="H11" s="623"/>
      <c r="I11" s="623"/>
      <c r="J11" s="623"/>
      <c r="K11" s="41"/>
      <c r="L11" s="445"/>
      <c r="M11" s="445"/>
      <c r="N11" s="446"/>
      <c r="O11" s="446"/>
      <c r="P11" s="446"/>
      <c r="Q11" s="446"/>
      <c r="R11" s="446"/>
    </row>
    <row r="12" spans="1:18" s="43" customFormat="1" ht="43.5" customHeight="1">
      <c r="A12" s="608" t="s">
        <v>151</v>
      </c>
      <c r="B12" s="608"/>
      <c r="C12" s="608"/>
      <c r="D12" s="608"/>
      <c r="E12" s="608"/>
      <c r="F12" s="608"/>
      <c r="G12" s="608"/>
      <c r="H12" s="608"/>
      <c r="I12" s="608"/>
      <c r="J12" s="608"/>
      <c r="L12" s="447"/>
      <c r="M12" s="447"/>
      <c r="N12" s="447"/>
      <c r="O12" s="447"/>
      <c r="P12" s="447"/>
      <c r="Q12" s="447"/>
      <c r="R12" s="447"/>
    </row>
    <row r="13" spans="1:10" ht="56.25" customHeight="1">
      <c r="A13" s="609" t="s">
        <v>222</v>
      </c>
      <c r="B13" s="609"/>
      <c r="C13" s="609"/>
      <c r="D13" s="609"/>
      <c r="E13" s="609"/>
      <c r="F13" s="609"/>
      <c r="G13" s="609"/>
      <c r="H13" s="609"/>
      <c r="I13" s="609"/>
      <c r="J13" s="609"/>
    </row>
    <row r="14" spans="1:10" ht="33" customHeight="1">
      <c r="A14" s="640" t="s">
        <v>10</v>
      </c>
      <c r="B14" s="640"/>
      <c r="C14" s="640"/>
      <c r="D14" s="640"/>
      <c r="E14" s="640"/>
      <c r="F14" s="640"/>
      <c r="G14" s="640"/>
      <c r="H14" s="640"/>
      <c r="I14" s="640"/>
      <c r="J14" s="640"/>
    </row>
    <row r="15" spans="1:18" s="38" customFormat="1" ht="12.75">
      <c r="A15" s="40"/>
      <c r="B15" s="39"/>
      <c r="C15" s="39"/>
      <c r="D15" s="39"/>
      <c r="E15" s="39"/>
      <c r="F15" s="39"/>
      <c r="G15" s="39"/>
      <c r="H15" s="39"/>
      <c r="I15" s="39"/>
      <c r="J15" s="39"/>
      <c r="L15" s="444"/>
      <c r="M15" s="444"/>
      <c r="N15" s="444"/>
      <c r="O15" s="444"/>
      <c r="P15" s="444"/>
      <c r="Q15" s="444"/>
      <c r="R15" s="444"/>
    </row>
    <row r="16" spans="1:18" s="30" customFormat="1" ht="15.75" customHeight="1" thickBot="1">
      <c r="A16" s="610" t="s">
        <v>221</v>
      </c>
      <c r="B16" s="610"/>
      <c r="C16" s="610"/>
      <c r="D16" s="610"/>
      <c r="E16" s="610"/>
      <c r="F16" s="610"/>
      <c r="G16" s="610"/>
      <c r="H16" s="610"/>
      <c r="I16" s="610"/>
      <c r="J16" s="610"/>
      <c r="L16" s="442"/>
      <c r="M16" s="442"/>
      <c r="N16" s="442"/>
      <c r="O16" s="442"/>
      <c r="P16" s="442"/>
      <c r="Q16" s="442"/>
      <c r="R16" s="442"/>
    </row>
    <row r="17" spans="1:18" s="30" customFormat="1" ht="18" customHeight="1">
      <c r="A17" s="551" t="s">
        <v>140</v>
      </c>
      <c r="B17" s="594" t="s">
        <v>53</v>
      </c>
      <c r="C17" s="596" t="s">
        <v>289</v>
      </c>
      <c r="D17" s="597"/>
      <c r="E17" s="600" t="s">
        <v>277</v>
      </c>
      <c r="F17" s="601"/>
      <c r="G17" s="601"/>
      <c r="H17" s="601"/>
      <c r="I17" s="601"/>
      <c r="J17" s="602"/>
      <c r="L17" s="442"/>
      <c r="M17" s="442"/>
      <c r="N17" s="442"/>
      <c r="O17" s="442"/>
      <c r="P17" s="442"/>
      <c r="Q17" s="442"/>
      <c r="R17" s="442"/>
    </row>
    <row r="18" spans="1:18" s="30" customFormat="1" ht="28.5" customHeight="1">
      <c r="A18" s="552"/>
      <c r="B18" s="595"/>
      <c r="C18" s="598"/>
      <c r="D18" s="599"/>
      <c r="E18" s="536" t="s">
        <v>54</v>
      </c>
      <c r="F18" s="536"/>
      <c r="G18" s="603" t="s">
        <v>55</v>
      </c>
      <c r="H18" s="604"/>
      <c r="I18" s="603" t="s">
        <v>50</v>
      </c>
      <c r="J18" s="605"/>
      <c r="L18" s="442"/>
      <c r="M18" s="442"/>
      <c r="N18" s="442"/>
      <c r="O18" s="442"/>
      <c r="P18" s="442"/>
      <c r="Q18" s="442"/>
      <c r="R18" s="442"/>
    </row>
    <row r="19" spans="1:10" ht="15" thickBot="1">
      <c r="A19" s="44">
        <v>1</v>
      </c>
      <c r="B19" s="45">
        <v>2</v>
      </c>
      <c r="C19" s="592">
        <v>3</v>
      </c>
      <c r="D19" s="613"/>
      <c r="E19" s="592">
        <v>4</v>
      </c>
      <c r="F19" s="613"/>
      <c r="G19" s="592">
        <v>5</v>
      </c>
      <c r="H19" s="613"/>
      <c r="I19" s="592">
        <v>6</v>
      </c>
      <c r="J19" s="593"/>
    </row>
    <row r="20" spans="1:18" s="30" customFormat="1" ht="14.25" customHeight="1">
      <c r="A20" s="571" t="s">
        <v>109</v>
      </c>
      <c r="B20" s="572"/>
      <c r="C20" s="572"/>
      <c r="D20" s="572"/>
      <c r="E20" s="572"/>
      <c r="F20" s="572"/>
      <c r="G20" s="572"/>
      <c r="H20" s="572"/>
      <c r="I20" s="572"/>
      <c r="J20" s="573"/>
      <c r="L20" s="442"/>
      <c r="M20" s="442"/>
      <c r="N20" s="442"/>
      <c r="O20" s="442"/>
      <c r="P20" s="442"/>
      <c r="Q20" s="442"/>
      <c r="R20" s="442"/>
    </row>
    <row r="21" spans="1:18" s="46" customFormat="1" ht="14.25" customHeight="1" outlineLevel="1">
      <c r="A21" s="518" t="s">
        <v>343</v>
      </c>
      <c r="B21" s="519"/>
      <c r="C21" s="519"/>
      <c r="D21" s="519"/>
      <c r="E21" s="519"/>
      <c r="F21" s="519"/>
      <c r="G21" s="519"/>
      <c r="H21" s="519"/>
      <c r="I21" s="519"/>
      <c r="J21" s="520"/>
      <c r="L21" s="448"/>
      <c r="M21" s="448"/>
      <c r="N21" s="448"/>
      <c r="O21" s="448"/>
      <c r="P21" s="448"/>
      <c r="Q21" s="448"/>
      <c r="R21" s="448"/>
    </row>
    <row r="22" spans="1:10" ht="38.25" outlineLevel="1">
      <c r="A22" s="75">
        <v>1</v>
      </c>
      <c r="B22" s="51" t="s">
        <v>260</v>
      </c>
      <c r="C22" s="589">
        <v>1</v>
      </c>
      <c r="D22" s="584"/>
      <c r="E22" s="590">
        <f>297/336</f>
        <v>0.8839285714285714</v>
      </c>
      <c r="F22" s="591"/>
      <c r="G22" s="590">
        <v>1</v>
      </c>
      <c r="H22" s="591"/>
      <c r="I22" s="574">
        <v>0.94</v>
      </c>
      <c r="J22" s="585"/>
    </row>
    <row r="23" spans="1:18" s="47" customFormat="1" ht="25.5" outlineLevel="1">
      <c r="A23" s="77">
        <v>2</v>
      </c>
      <c r="B23" s="51" t="s">
        <v>324</v>
      </c>
      <c r="C23" s="583">
        <v>4347</v>
      </c>
      <c r="D23" s="584"/>
      <c r="E23" s="523" t="s">
        <v>44</v>
      </c>
      <c r="F23" s="524"/>
      <c r="G23" s="523" t="s">
        <v>44</v>
      </c>
      <c r="H23" s="524"/>
      <c r="I23" s="567">
        <v>7644</v>
      </c>
      <c r="J23" s="585"/>
      <c r="L23" s="449"/>
      <c r="M23" s="449"/>
      <c r="N23" s="449"/>
      <c r="O23" s="449"/>
      <c r="P23" s="449"/>
      <c r="Q23" s="449"/>
      <c r="R23" s="449"/>
    </row>
    <row r="24" spans="1:18" s="46" customFormat="1" ht="18.75" customHeight="1" outlineLevel="1">
      <c r="A24" s="518" t="s">
        <v>344</v>
      </c>
      <c r="B24" s="519"/>
      <c r="C24" s="519"/>
      <c r="D24" s="519"/>
      <c r="E24" s="519"/>
      <c r="F24" s="519"/>
      <c r="G24" s="519"/>
      <c r="H24" s="519"/>
      <c r="I24" s="519"/>
      <c r="J24" s="520"/>
      <c r="L24" s="448"/>
      <c r="M24" s="448"/>
      <c r="N24" s="448"/>
      <c r="O24" s="448"/>
      <c r="P24" s="448"/>
      <c r="Q24" s="448"/>
      <c r="R24" s="448"/>
    </row>
    <row r="25" spans="1:18" s="47" customFormat="1" ht="39" customHeight="1" outlineLevel="1">
      <c r="A25" s="75">
        <v>1</v>
      </c>
      <c r="B25" s="51" t="s">
        <v>9</v>
      </c>
      <c r="C25" s="587" t="s">
        <v>342</v>
      </c>
      <c r="D25" s="588"/>
      <c r="E25" s="523" t="s">
        <v>44</v>
      </c>
      <c r="F25" s="524"/>
      <c r="G25" s="523" t="s">
        <v>44</v>
      </c>
      <c r="H25" s="524"/>
      <c r="I25" s="567">
        <v>1269</v>
      </c>
      <c r="J25" s="585"/>
      <c r="L25" s="449"/>
      <c r="M25" s="449"/>
      <c r="N25" s="449"/>
      <c r="O25" s="449"/>
      <c r="P25" s="449"/>
      <c r="Q25" s="449"/>
      <c r="R25" s="449"/>
    </row>
    <row r="26" spans="1:18" s="46" customFormat="1" ht="15.75" customHeight="1" outlineLevel="1">
      <c r="A26" s="518" t="s">
        <v>345</v>
      </c>
      <c r="B26" s="519"/>
      <c r="C26" s="519"/>
      <c r="D26" s="519"/>
      <c r="E26" s="519"/>
      <c r="F26" s="519"/>
      <c r="G26" s="519"/>
      <c r="H26" s="519"/>
      <c r="I26" s="519"/>
      <c r="J26" s="520"/>
      <c r="L26" s="448"/>
      <c r="M26" s="448"/>
      <c r="N26" s="448"/>
      <c r="O26" s="448"/>
      <c r="P26" s="448"/>
      <c r="Q26" s="448"/>
      <c r="R26" s="448"/>
    </row>
    <row r="27" spans="1:18" s="47" customFormat="1" ht="57.75" customHeight="1" outlineLevel="1">
      <c r="A27" s="75">
        <v>1</v>
      </c>
      <c r="B27" s="51" t="s">
        <v>11</v>
      </c>
      <c r="C27" s="583" t="s">
        <v>342</v>
      </c>
      <c r="D27" s="584"/>
      <c r="E27" s="523" t="s">
        <v>44</v>
      </c>
      <c r="F27" s="524"/>
      <c r="G27" s="523" t="s">
        <v>44</v>
      </c>
      <c r="H27" s="524"/>
      <c r="I27" s="567">
        <v>3916</v>
      </c>
      <c r="J27" s="585"/>
      <c r="L27" s="449"/>
      <c r="M27" s="449"/>
      <c r="N27" s="449"/>
      <c r="O27" s="449"/>
      <c r="P27" s="449"/>
      <c r="Q27" s="449"/>
      <c r="R27" s="449"/>
    </row>
    <row r="28" spans="1:18" s="46" customFormat="1" ht="14.25" outlineLevel="1">
      <c r="A28" s="518" t="s">
        <v>346</v>
      </c>
      <c r="B28" s="519"/>
      <c r="C28" s="519"/>
      <c r="D28" s="519"/>
      <c r="E28" s="519"/>
      <c r="F28" s="519"/>
      <c r="G28" s="519"/>
      <c r="H28" s="519"/>
      <c r="I28" s="519"/>
      <c r="J28" s="520"/>
      <c r="L28" s="448"/>
      <c r="M28" s="448"/>
      <c r="N28" s="448"/>
      <c r="O28" s="448"/>
      <c r="P28" s="448"/>
      <c r="Q28" s="448"/>
      <c r="R28" s="448"/>
    </row>
    <row r="29" spans="1:18" s="47" customFormat="1" ht="67.5" customHeight="1" outlineLevel="1">
      <c r="A29" s="75">
        <v>1</v>
      </c>
      <c r="B29" s="51" t="s">
        <v>12</v>
      </c>
      <c r="C29" s="583" t="s">
        <v>342</v>
      </c>
      <c r="D29" s="584"/>
      <c r="E29" s="523" t="s">
        <v>44</v>
      </c>
      <c r="F29" s="524"/>
      <c r="G29" s="523" t="s">
        <v>44</v>
      </c>
      <c r="H29" s="524"/>
      <c r="I29" s="583">
        <v>741</v>
      </c>
      <c r="J29" s="586"/>
      <c r="L29" s="449"/>
      <c r="M29" s="449"/>
      <c r="N29" s="449"/>
      <c r="O29" s="449"/>
      <c r="P29" s="449"/>
      <c r="Q29" s="449"/>
      <c r="R29" s="449"/>
    </row>
    <row r="30" spans="1:18" s="30" customFormat="1" ht="14.25" customHeight="1">
      <c r="A30" s="571" t="s">
        <v>110</v>
      </c>
      <c r="B30" s="572"/>
      <c r="C30" s="572"/>
      <c r="D30" s="572"/>
      <c r="E30" s="572"/>
      <c r="F30" s="572"/>
      <c r="G30" s="572"/>
      <c r="H30" s="572"/>
      <c r="I30" s="572"/>
      <c r="J30" s="573"/>
      <c r="L30" s="442"/>
      <c r="M30" s="442"/>
      <c r="N30" s="442"/>
      <c r="O30" s="442"/>
      <c r="P30" s="442"/>
      <c r="Q30" s="442"/>
      <c r="R30" s="442"/>
    </row>
    <row r="31" spans="1:18" s="46" customFormat="1" ht="14.25" customHeight="1" outlineLevel="1">
      <c r="A31" s="518" t="s">
        <v>377</v>
      </c>
      <c r="B31" s="519"/>
      <c r="C31" s="519"/>
      <c r="D31" s="519"/>
      <c r="E31" s="519"/>
      <c r="F31" s="519"/>
      <c r="G31" s="519"/>
      <c r="H31" s="519"/>
      <c r="I31" s="519"/>
      <c r="J31" s="520"/>
      <c r="L31" s="448"/>
      <c r="M31" s="448"/>
      <c r="N31" s="448"/>
      <c r="O31" s="448"/>
      <c r="P31" s="448"/>
      <c r="Q31" s="448"/>
      <c r="R31" s="448"/>
    </row>
    <row r="32" spans="1:18" s="47" customFormat="1" ht="25.5" outlineLevel="1">
      <c r="A32" s="74">
        <v>1</v>
      </c>
      <c r="B32" s="51" t="s">
        <v>148</v>
      </c>
      <c r="C32" s="574">
        <v>0.1</v>
      </c>
      <c r="D32" s="582"/>
      <c r="E32" s="523" t="s">
        <v>321</v>
      </c>
      <c r="F32" s="524"/>
      <c r="G32" s="523" t="s">
        <v>321</v>
      </c>
      <c r="H32" s="524"/>
      <c r="I32" s="543">
        <v>0.1022</v>
      </c>
      <c r="J32" s="544"/>
      <c r="L32" s="449"/>
      <c r="M32" s="449"/>
      <c r="N32" s="449"/>
      <c r="O32" s="449"/>
      <c r="P32" s="449"/>
      <c r="Q32" s="449"/>
      <c r="R32" s="449"/>
    </row>
    <row r="33" spans="1:18" s="47" customFormat="1" ht="38.25" outlineLevel="1">
      <c r="A33" s="75">
        <v>2</v>
      </c>
      <c r="B33" s="51" t="s">
        <v>147</v>
      </c>
      <c r="C33" s="574">
        <v>0.15</v>
      </c>
      <c r="D33" s="582"/>
      <c r="E33" s="523" t="s">
        <v>321</v>
      </c>
      <c r="F33" s="524"/>
      <c r="G33" s="523" t="s">
        <v>321</v>
      </c>
      <c r="H33" s="524"/>
      <c r="I33" s="543">
        <v>0.1265</v>
      </c>
      <c r="J33" s="544"/>
      <c r="L33" s="449"/>
      <c r="M33" s="449"/>
      <c r="N33" s="449"/>
      <c r="O33" s="449"/>
      <c r="P33" s="449"/>
      <c r="Q33" s="449"/>
      <c r="R33" s="449"/>
    </row>
    <row r="34" spans="1:18" s="47" customFormat="1" ht="25.5" customHeight="1" outlineLevel="1">
      <c r="A34" s="75">
        <v>3</v>
      </c>
      <c r="B34" s="51" t="s">
        <v>181</v>
      </c>
      <c r="C34" s="574">
        <v>1</v>
      </c>
      <c r="D34" s="582"/>
      <c r="E34" s="523" t="s">
        <v>321</v>
      </c>
      <c r="F34" s="524"/>
      <c r="G34" s="523" t="s">
        <v>321</v>
      </c>
      <c r="H34" s="524"/>
      <c r="I34" s="543">
        <v>0.7266</v>
      </c>
      <c r="J34" s="544"/>
      <c r="L34" s="449"/>
      <c r="M34" s="449"/>
      <c r="N34" s="449"/>
      <c r="O34" s="449"/>
      <c r="P34" s="449"/>
      <c r="Q34" s="449"/>
      <c r="R34" s="449"/>
    </row>
    <row r="35" spans="1:18" s="47" customFormat="1" ht="14.25" outlineLevel="1">
      <c r="A35" s="518" t="s">
        <v>378</v>
      </c>
      <c r="B35" s="519"/>
      <c r="C35" s="519"/>
      <c r="D35" s="519"/>
      <c r="E35" s="519"/>
      <c r="F35" s="519"/>
      <c r="G35" s="519"/>
      <c r="H35" s="519"/>
      <c r="I35" s="519"/>
      <c r="J35" s="520"/>
      <c r="L35" s="449"/>
      <c r="M35" s="449"/>
      <c r="N35" s="449"/>
      <c r="O35" s="449"/>
      <c r="P35" s="449"/>
      <c r="Q35" s="449"/>
      <c r="R35" s="449"/>
    </row>
    <row r="36" spans="1:18" s="61" customFormat="1" ht="37.5" customHeight="1" outlineLevel="1" thickBot="1">
      <c r="A36" s="77">
        <v>1</v>
      </c>
      <c r="B36" s="68" t="s">
        <v>183</v>
      </c>
      <c r="C36" s="521">
        <v>7</v>
      </c>
      <c r="D36" s="522" t="s">
        <v>44</v>
      </c>
      <c r="E36" s="523" t="s">
        <v>44</v>
      </c>
      <c r="F36" s="524"/>
      <c r="G36" s="523" t="s">
        <v>44</v>
      </c>
      <c r="H36" s="524" t="s">
        <v>44</v>
      </c>
      <c r="I36" s="525">
        <v>0</v>
      </c>
      <c r="J36" s="526"/>
      <c r="L36" s="451"/>
      <c r="M36" s="451"/>
      <c r="N36" s="451"/>
      <c r="O36" s="451"/>
      <c r="P36" s="451"/>
      <c r="Q36" s="451"/>
      <c r="R36" s="451"/>
    </row>
    <row r="37" spans="1:18" s="49" customFormat="1" ht="18.75" customHeight="1" outlineLevel="1">
      <c r="A37" s="76" t="s">
        <v>292</v>
      </c>
      <c r="B37" s="48" t="s">
        <v>219</v>
      </c>
      <c r="C37" s="541"/>
      <c r="D37" s="542"/>
      <c r="E37" s="578"/>
      <c r="F37" s="579"/>
      <c r="G37" s="580"/>
      <c r="H37" s="581"/>
      <c r="I37" s="545"/>
      <c r="J37" s="546"/>
      <c r="L37" s="450"/>
      <c r="M37" s="450"/>
      <c r="N37" s="450"/>
      <c r="O37" s="450"/>
      <c r="P37" s="450"/>
      <c r="Q37" s="450"/>
      <c r="R37" s="450"/>
    </row>
    <row r="38" spans="1:18" s="30" customFormat="1" ht="13.5" customHeight="1">
      <c r="A38" s="571" t="s">
        <v>112</v>
      </c>
      <c r="B38" s="572"/>
      <c r="C38" s="572"/>
      <c r="D38" s="572"/>
      <c r="E38" s="572"/>
      <c r="F38" s="572"/>
      <c r="G38" s="572"/>
      <c r="H38" s="572"/>
      <c r="I38" s="572"/>
      <c r="J38" s="573"/>
      <c r="L38" s="442"/>
      <c r="M38" s="442"/>
      <c r="N38" s="442"/>
      <c r="O38" s="442"/>
      <c r="P38" s="442"/>
      <c r="Q38" s="442"/>
      <c r="R38" s="442"/>
    </row>
    <row r="39" spans="1:18" s="46" customFormat="1" ht="15" customHeight="1" outlineLevel="1">
      <c r="A39" s="518" t="s">
        <v>304</v>
      </c>
      <c r="B39" s="519"/>
      <c r="C39" s="519"/>
      <c r="D39" s="519"/>
      <c r="E39" s="519"/>
      <c r="F39" s="519"/>
      <c r="G39" s="519"/>
      <c r="H39" s="519"/>
      <c r="I39" s="519"/>
      <c r="J39" s="520"/>
      <c r="L39" s="448"/>
      <c r="M39" s="448"/>
      <c r="N39" s="448"/>
      <c r="O39" s="448"/>
      <c r="P39" s="448"/>
      <c r="Q39" s="448"/>
      <c r="R39" s="448"/>
    </row>
    <row r="40" spans="1:18" s="47" customFormat="1" ht="33" customHeight="1" outlineLevel="1">
      <c r="A40" s="74">
        <v>1</v>
      </c>
      <c r="B40" s="51" t="s">
        <v>329</v>
      </c>
      <c r="C40" s="574">
        <v>0.06</v>
      </c>
      <c r="D40" s="568"/>
      <c r="E40" s="523" t="s">
        <v>44</v>
      </c>
      <c r="F40" s="524"/>
      <c r="G40" s="523" t="s">
        <v>44</v>
      </c>
      <c r="H40" s="524"/>
      <c r="I40" s="543">
        <v>0.0221</v>
      </c>
      <c r="J40" s="575"/>
      <c r="L40" s="449"/>
      <c r="M40" s="449"/>
      <c r="N40" s="449"/>
      <c r="O40" s="449"/>
      <c r="P40" s="449"/>
      <c r="Q40" s="449"/>
      <c r="R40" s="449"/>
    </row>
    <row r="41" spans="1:18" s="46" customFormat="1" ht="18" customHeight="1" outlineLevel="1">
      <c r="A41" s="518" t="s">
        <v>317</v>
      </c>
      <c r="B41" s="519"/>
      <c r="C41" s="519"/>
      <c r="D41" s="519"/>
      <c r="E41" s="519"/>
      <c r="F41" s="519"/>
      <c r="G41" s="519"/>
      <c r="H41" s="519"/>
      <c r="I41" s="519"/>
      <c r="J41" s="520"/>
      <c r="L41" s="448"/>
      <c r="M41" s="448"/>
      <c r="N41" s="448"/>
      <c r="O41" s="448"/>
      <c r="P41" s="448"/>
      <c r="Q41" s="448"/>
      <c r="R41" s="448"/>
    </row>
    <row r="42" spans="1:10" ht="53.25" customHeight="1" outlineLevel="1">
      <c r="A42" s="74">
        <v>1</v>
      </c>
      <c r="B42" s="51" t="s">
        <v>180</v>
      </c>
      <c r="C42" s="574">
        <v>0.1</v>
      </c>
      <c r="D42" s="568"/>
      <c r="E42" s="523" t="s">
        <v>44</v>
      </c>
      <c r="F42" s="524"/>
      <c r="G42" s="523" t="s">
        <v>44</v>
      </c>
      <c r="H42" s="524"/>
      <c r="I42" s="576">
        <v>1.1083</v>
      </c>
      <c r="J42" s="577"/>
    </row>
    <row r="43" spans="1:18" s="47" customFormat="1" ht="18.75" customHeight="1" outlineLevel="1">
      <c r="A43" s="78" t="s">
        <v>292</v>
      </c>
      <c r="B43" s="48" t="s">
        <v>219</v>
      </c>
      <c r="C43" s="541"/>
      <c r="D43" s="542"/>
      <c r="E43" s="567"/>
      <c r="F43" s="568"/>
      <c r="G43" s="569"/>
      <c r="H43" s="570"/>
      <c r="I43" s="545"/>
      <c r="J43" s="546"/>
      <c r="L43" s="449"/>
      <c r="M43" s="449"/>
      <c r="N43" s="449"/>
      <c r="O43" s="449"/>
      <c r="P43" s="449"/>
      <c r="Q43" s="449"/>
      <c r="R43" s="449"/>
    </row>
    <row r="44" spans="1:18" s="30" customFormat="1" ht="14.25" customHeight="1">
      <c r="A44" s="571" t="s">
        <v>116</v>
      </c>
      <c r="B44" s="572"/>
      <c r="C44" s="572"/>
      <c r="D44" s="572"/>
      <c r="E44" s="572"/>
      <c r="F44" s="572"/>
      <c r="G44" s="572"/>
      <c r="H44" s="572"/>
      <c r="I44" s="572"/>
      <c r="J44" s="573"/>
      <c r="L44" s="442"/>
      <c r="M44" s="442"/>
      <c r="N44" s="442"/>
      <c r="O44" s="442"/>
      <c r="P44" s="442"/>
      <c r="Q44" s="442"/>
      <c r="R44" s="442"/>
    </row>
    <row r="45" spans="1:18" s="46" customFormat="1" ht="14.25" customHeight="1" outlineLevel="1">
      <c r="A45" s="518" t="s">
        <v>304</v>
      </c>
      <c r="B45" s="519"/>
      <c r="C45" s="519"/>
      <c r="D45" s="519"/>
      <c r="E45" s="519"/>
      <c r="F45" s="519"/>
      <c r="G45" s="519"/>
      <c r="H45" s="519"/>
      <c r="I45" s="519"/>
      <c r="J45" s="520"/>
      <c r="L45" s="448"/>
      <c r="M45" s="448"/>
      <c r="N45" s="448"/>
      <c r="O45" s="448"/>
      <c r="P45" s="448"/>
      <c r="Q45" s="448"/>
      <c r="R45" s="448"/>
    </row>
    <row r="46" spans="1:18" s="47" customFormat="1" ht="38.25" outlineLevel="1">
      <c r="A46" s="74">
        <v>1</v>
      </c>
      <c r="B46" s="51" t="s">
        <v>24</v>
      </c>
      <c r="C46" s="539">
        <v>0.2</v>
      </c>
      <c r="D46" s="540"/>
      <c r="E46" s="539">
        <v>0.186</v>
      </c>
      <c r="F46" s="540"/>
      <c r="G46" s="539">
        <v>0.1852</v>
      </c>
      <c r="H46" s="540"/>
      <c r="I46" s="539">
        <v>0.1856</v>
      </c>
      <c r="J46" s="565"/>
      <c r="L46" s="449"/>
      <c r="M46" s="449"/>
      <c r="N46" s="449"/>
      <c r="O46" s="449"/>
      <c r="P46" s="449"/>
      <c r="Q46" s="449"/>
      <c r="R46" s="449"/>
    </row>
    <row r="47" spans="1:18" s="47" customFormat="1" ht="25.5" outlineLevel="1">
      <c r="A47" s="75">
        <v>2</v>
      </c>
      <c r="B47" s="51" t="s">
        <v>192</v>
      </c>
      <c r="C47" s="539">
        <v>0.01</v>
      </c>
      <c r="D47" s="540"/>
      <c r="E47" s="543">
        <v>0.0008</v>
      </c>
      <c r="F47" s="566"/>
      <c r="G47" s="543">
        <v>0.0003</v>
      </c>
      <c r="H47" s="566"/>
      <c r="I47" s="543">
        <v>0.0006</v>
      </c>
      <c r="J47" s="544"/>
      <c r="L47" s="449"/>
      <c r="M47" s="449"/>
      <c r="N47" s="449"/>
      <c r="O47" s="449"/>
      <c r="P47" s="449"/>
      <c r="Q47" s="449"/>
      <c r="R47" s="449"/>
    </row>
    <row r="48" spans="1:18" s="46" customFormat="1" ht="16.5" customHeight="1" outlineLevel="1">
      <c r="A48" s="518" t="s">
        <v>317</v>
      </c>
      <c r="B48" s="519"/>
      <c r="C48" s="519"/>
      <c r="D48" s="519"/>
      <c r="E48" s="519"/>
      <c r="F48" s="519"/>
      <c r="G48" s="519"/>
      <c r="H48" s="519"/>
      <c r="I48" s="519"/>
      <c r="J48" s="520"/>
      <c r="L48" s="448"/>
      <c r="M48" s="448"/>
      <c r="N48" s="448"/>
      <c r="O48" s="448"/>
      <c r="P48" s="448"/>
      <c r="Q48" s="448"/>
      <c r="R48" s="448"/>
    </row>
    <row r="49" spans="1:18" s="47" customFormat="1" ht="38.25" outlineLevel="1">
      <c r="A49" s="563">
        <v>1</v>
      </c>
      <c r="B49" s="247" t="s">
        <v>25</v>
      </c>
      <c r="C49" s="539">
        <v>0.6</v>
      </c>
      <c r="D49" s="540"/>
      <c r="E49" s="523" t="s">
        <v>44</v>
      </c>
      <c r="F49" s="524"/>
      <c r="G49" s="523" t="s">
        <v>44</v>
      </c>
      <c r="H49" s="524"/>
      <c r="I49" s="543">
        <v>0.3843</v>
      </c>
      <c r="J49" s="544"/>
      <c r="L49" s="449"/>
      <c r="M49" s="449"/>
      <c r="N49" s="449"/>
      <c r="O49" s="449"/>
      <c r="P49" s="449"/>
      <c r="Q49" s="449"/>
      <c r="R49" s="449"/>
    </row>
    <row r="50" spans="1:18" s="47" customFormat="1" ht="14.25" outlineLevel="1">
      <c r="A50" s="564"/>
      <c r="B50" s="50" t="s">
        <v>26</v>
      </c>
      <c r="C50" s="539">
        <v>0.42</v>
      </c>
      <c r="D50" s="540"/>
      <c r="E50" s="523" t="s">
        <v>44</v>
      </c>
      <c r="F50" s="524"/>
      <c r="G50" s="523" t="s">
        <v>44</v>
      </c>
      <c r="H50" s="524"/>
      <c r="I50" s="543">
        <v>0.3699</v>
      </c>
      <c r="J50" s="544"/>
      <c r="L50" s="449"/>
      <c r="M50" s="449"/>
      <c r="N50" s="449"/>
      <c r="O50" s="449"/>
      <c r="P50" s="449"/>
      <c r="Q50" s="449"/>
      <c r="R50" s="449"/>
    </row>
    <row r="51" spans="1:18" s="47" customFormat="1" ht="14.25" outlineLevel="1">
      <c r="A51" s="564"/>
      <c r="B51" s="50" t="s">
        <v>27</v>
      </c>
      <c r="C51" s="539">
        <v>0.8</v>
      </c>
      <c r="D51" s="540"/>
      <c r="E51" s="523" t="s">
        <v>44</v>
      </c>
      <c r="F51" s="524"/>
      <c r="G51" s="523" t="s">
        <v>44</v>
      </c>
      <c r="H51" s="524"/>
      <c r="I51" s="543">
        <v>0.4051</v>
      </c>
      <c r="J51" s="544"/>
      <c r="L51" s="449"/>
      <c r="M51" s="449"/>
      <c r="N51" s="449"/>
      <c r="O51" s="449"/>
      <c r="P51" s="449"/>
      <c r="Q51" s="449"/>
      <c r="R51" s="449"/>
    </row>
    <row r="52" spans="1:18" s="47" customFormat="1" ht="26.25" customHeight="1" outlineLevel="1">
      <c r="A52" s="237">
        <v>2</v>
      </c>
      <c r="B52" s="51" t="s">
        <v>259</v>
      </c>
      <c r="C52" s="539">
        <v>0.7</v>
      </c>
      <c r="D52" s="540"/>
      <c r="E52" s="523" t="s">
        <v>44</v>
      </c>
      <c r="F52" s="524"/>
      <c r="G52" s="523" t="s">
        <v>44</v>
      </c>
      <c r="H52" s="524"/>
      <c r="I52" s="543">
        <v>0</v>
      </c>
      <c r="J52" s="544"/>
      <c r="L52" s="449"/>
      <c r="M52" s="449"/>
      <c r="N52" s="449"/>
      <c r="O52" s="449"/>
      <c r="P52" s="449"/>
      <c r="Q52" s="449"/>
      <c r="R52" s="449"/>
    </row>
    <row r="53" spans="1:18" s="46" customFormat="1" ht="16.5" customHeight="1" outlineLevel="1">
      <c r="A53" s="518" t="s">
        <v>318</v>
      </c>
      <c r="B53" s="519"/>
      <c r="C53" s="519"/>
      <c r="D53" s="519"/>
      <c r="E53" s="519"/>
      <c r="F53" s="519"/>
      <c r="G53" s="519"/>
      <c r="H53" s="519"/>
      <c r="I53" s="519"/>
      <c r="J53" s="520"/>
      <c r="L53" s="448"/>
      <c r="M53" s="448"/>
      <c r="N53" s="448"/>
      <c r="O53" s="448"/>
      <c r="P53" s="448"/>
      <c r="Q53" s="448"/>
      <c r="R53" s="448"/>
    </row>
    <row r="54" spans="1:18" s="47" customFormat="1" ht="25.5" outlineLevel="1">
      <c r="A54" s="74">
        <v>1</v>
      </c>
      <c r="B54" s="51" t="s">
        <v>28</v>
      </c>
      <c r="C54" s="539">
        <v>0.5</v>
      </c>
      <c r="D54" s="540"/>
      <c r="E54" s="523" t="s">
        <v>44</v>
      </c>
      <c r="F54" s="524"/>
      <c r="G54" s="523" t="s">
        <v>44</v>
      </c>
      <c r="H54" s="524"/>
      <c r="I54" s="543">
        <v>0.5089</v>
      </c>
      <c r="J54" s="544"/>
      <c r="L54" s="449"/>
      <c r="M54" s="449"/>
      <c r="N54" s="449"/>
      <c r="O54" s="449"/>
      <c r="P54" s="449"/>
      <c r="Q54" s="449"/>
      <c r="R54" s="449"/>
    </row>
    <row r="55" spans="1:18" s="47" customFormat="1" ht="38.25" outlineLevel="1">
      <c r="A55" s="75">
        <v>2</v>
      </c>
      <c r="B55" s="51" t="s">
        <v>29</v>
      </c>
      <c r="C55" s="539">
        <v>0.38</v>
      </c>
      <c r="D55" s="540"/>
      <c r="E55" s="523" t="s">
        <v>44</v>
      </c>
      <c r="F55" s="524"/>
      <c r="G55" s="523" t="s">
        <v>44</v>
      </c>
      <c r="H55" s="524"/>
      <c r="I55" s="543">
        <v>0.2455</v>
      </c>
      <c r="J55" s="544"/>
      <c r="L55" s="449"/>
      <c r="M55" s="449"/>
      <c r="N55" s="449"/>
      <c r="O55" s="449"/>
      <c r="P55" s="449"/>
      <c r="Q55" s="449"/>
      <c r="R55" s="449"/>
    </row>
    <row r="56" spans="1:10" ht="25.5" outlineLevel="1">
      <c r="A56" s="75">
        <v>3</v>
      </c>
      <c r="B56" s="51" t="s">
        <v>117</v>
      </c>
      <c r="C56" s="559">
        <v>13689</v>
      </c>
      <c r="D56" s="560"/>
      <c r="E56" s="561">
        <v>521</v>
      </c>
      <c r="F56" s="562"/>
      <c r="G56" s="547">
        <v>1077</v>
      </c>
      <c r="H56" s="548"/>
      <c r="I56" s="547">
        <v>1598</v>
      </c>
      <c r="J56" s="549"/>
    </row>
    <row r="57" spans="1:18" s="46" customFormat="1" ht="18" customHeight="1" outlineLevel="1">
      <c r="A57" s="518" t="s">
        <v>319</v>
      </c>
      <c r="B57" s="519"/>
      <c r="C57" s="519"/>
      <c r="D57" s="519"/>
      <c r="E57" s="519"/>
      <c r="F57" s="519"/>
      <c r="G57" s="519"/>
      <c r="H57" s="519"/>
      <c r="I57" s="519"/>
      <c r="J57" s="520"/>
      <c r="L57" s="448"/>
      <c r="M57" s="448"/>
      <c r="N57" s="448"/>
      <c r="O57" s="448"/>
      <c r="P57" s="448"/>
      <c r="Q57" s="448"/>
      <c r="R57" s="448"/>
    </row>
    <row r="58" spans="1:10" ht="40.5" customHeight="1" outlineLevel="1">
      <c r="A58" s="556">
        <v>1</v>
      </c>
      <c r="B58" s="51" t="s">
        <v>30</v>
      </c>
      <c r="C58" s="539">
        <v>0.11</v>
      </c>
      <c r="D58" s="540"/>
      <c r="E58" s="523" t="s">
        <v>44</v>
      </c>
      <c r="F58" s="524"/>
      <c r="G58" s="523" t="s">
        <v>44</v>
      </c>
      <c r="H58" s="524"/>
      <c r="I58" s="543">
        <v>0.124</v>
      </c>
      <c r="J58" s="544"/>
    </row>
    <row r="59" spans="1:10" ht="14.25" outlineLevel="1">
      <c r="A59" s="557"/>
      <c r="B59" s="51" t="s">
        <v>31</v>
      </c>
      <c r="C59" s="539">
        <v>0.33</v>
      </c>
      <c r="D59" s="540"/>
      <c r="E59" s="523" t="s">
        <v>44</v>
      </c>
      <c r="F59" s="524"/>
      <c r="G59" s="523" t="s">
        <v>44</v>
      </c>
      <c r="H59" s="524"/>
      <c r="I59" s="543">
        <v>0.1459</v>
      </c>
      <c r="J59" s="544"/>
    </row>
    <row r="60" spans="1:10" ht="14.25" outlineLevel="1">
      <c r="A60" s="558"/>
      <c r="B60" s="51" t="s">
        <v>32</v>
      </c>
      <c r="C60" s="539">
        <v>0.08</v>
      </c>
      <c r="D60" s="540"/>
      <c r="E60" s="523" t="s">
        <v>44</v>
      </c>
      <c r="F60" s="524"/>
      <c r="G60" s="523" t="s">
        <v>44</v>
      </c>
      <c r="H60" s="524"/>
      <c r="I60" s="543">
        <v>0.0818</v>
      </c>
      <c r="J60" s="544"/>
    </row>
    <row r="61" spans="1:18" s="47" customFormat="1" ht="14.25" outlineLevel="1">
      <c r="A61" s="78" t="s">
        <v>292</v>
      </c>
      <c r="B61" s="48" t="s">
        <v>219</v>
      </c>
      <c r="C61" s="541"/>
      <c r="D61" s="542"/>
      <c r="E61" s="523" t="s">
        <v>44</v>
      </c>
      <c r="F61" s="524"/>
      <c r="G61" s="523" t="s">
        <v>44</v>
      </c>
      <c r="H61" s="524"/>
      <c r="I61" s="545"/>
      <c r="J61" s="546"/>
      <c r="L61" s="449"/>
      <c r="M61" s="449"/>
      <c r="N61" s="449"/>
      <c r="O61" s="449"/>
      <c r="P61" s="449"/>
      <c r="Q61" s="449"/>
      <c r="R61" s="449"/>
    </row>
    <row r="62" spans="1:18" s="52" customFormat="1" ht="15.75">
      <c r="A62" s="611" t="s">
        <v>313</v>
      </c>
      <c r="B62" s="611"/>
      <c r="C62" s="612"/>
      <c r="D62" s="612"/>
      <c r="E62" s="612"/>
      <c r="F62" s="612"/>
      <c r="G62" s="612"/>
      <c r="H62" s="612"/>
      <c r="I62" s="612"/>
      <c r="J62" s="612"/>
      <c r="L62" s="452"/>
      <c r="M62" s="452"/>
      <c r="N62" s="452"/>
      <c r="O62" s="452"/>
      <c r="P62" s="452"/>
      <c r="Q62" s="452"/>
      <c r="R62" s="452"/>
    </row>
    <row r="63" spans="1:18" s="52" customFormat="1" ht="12.75">
      <c r="A63" s="538" t="s">
        <v>1</v>
      </c>
      <c r="B63" s="538"/>
      <c r="C63" s="538"/>
      <c r="D63" s="538"/>
      <c r="E63" s="538"/>
      <c r="F63" s="538"/>
      <c r="G63" s="538"/>
      <c r="H63" s="538"/>
      <c r="I63" s="538"/>
      <c r="J63" s="538"/>
      <c r="L63" s="452"/>
      <c r="M63" s="452"/>
      <c r="N63" s="452"/>
      <c r="O63" s="452"/>
      <c r="P63" s="452"/>
      <c r="Q63" s="452"/>
      <c r="R63" s="452"/>
    </row>
    <row r="64" spans="1:18" s="47" customFormat="1" ht="12.75" customHeight="1">
      <c r="A64" s="527"/>
      <c r="B64" s="527"/>
      <c r="C64" s="527"/>
      <c r="D64" s="527"/>
      <c r="E64" s="527"/>
      <c r="F64" s="527"/>
      <c r="G64" s="527"/>
      <c r="H64" s="527"/>
      <c r="I64" s="527"/>
      <c r="J64" s="527"/>
      <c r="L64" s="449"/>
      <c r="M64" s="449"/>
      <c r="N64" s="449"/>
      <c r="O64" s="449"/>
      <c r="P64" s="449"/>
      <c r="Q64" s="449"/>
      <c r="R64" s="449"/>
    </row>
    <row r="65" spans="1:18" s="30" customFormat="1" ht="15.75" customHeight="1">
      <c r="A65" s="528" t="s">
        <v>223</v>
      </c>
      <c r="B65" s="529"/>
      <c r="C65" s="529"/>
      <c r="D65" s="529"/>
      <c r="E65" s="529"/>
      <c r="F65" s="529"/>
      <c r="G65" s="529"/>
      <c r="H65" s="529"/>
      <c r="I65" s="529"/>
      <c r="J65" s="1"/>
      <c r="L65" s="442"/>
      <c r="M65" s="442"/>
      <c r="N65" s="442"/>
      <c r="O65" s="442"/>
      <c r="P65" s="442"/>
      <c r="Q65" s="442"/>
      <c r="R65" s="442"/>
    </row>
    <row r="66" spans="1:18" s="30" customFormat="1" ht="15.75">
      <c r="A66" s="53"/>
      <c r="B66" s="4"/>
      <c r="C66" s="4"/>
      <c r="D66" s="4"/>
      <c r="E66" s="4"/>
      <c r="F66" s="4"/>
      <c r="G66" s="4"/>
      <c r="H66" s="4"/>
      <c r="I66" s="4"/>
      <c r="J66" s="1"/>
      <c r="L66" s="442"/>
      <c r="M66" s="442"/>
      <c r="N66" s="442"/>
      <c r="O66" s="442"/>
      <c r="P66" s="442"/>
      <c r="Q66" s="442"/>
      <c r="R66" s="442"/>
    </row>
    <row r="67" spans="1:18" s="54" customFormat="1" ht="37.5" customHeight="1">
      <c r="A67" s="550" t="s">
        <v>276</v>
      </c>
      <c r="B67" s="550"/>
      <c r="C67" s="550"/>
      <c r="D67" s="550"/>
      <c r="E67" s="550"/>
      <c r="F67" s="550"/>
      <c r="G67" s="550"/>
      <c r="H67" s="550"/>
      <c r="I67" s="550"/>
      <c r="J67" s="550"/>
      <c r="L67" s="453"/>
      <c r="M67" s="453"/>
      <c r="N67" s="453"/>
      <c r="O67" s="453"/>
      <c r="P67" s="453"/>
      <c r="Q67" s="453"/>
      <c r="R67" s="453"/>
    </row>
    <row r="68" spans="1:18" s="30" customFormat="1" ht="16.5" thickBot="1">
      <c r="A68" s="53"/>
      <c r="B68" s="4"/>
      <c r="C68" s="4"/>
      <c r="D68" s="4"/>
      <c r="E68" s="4"/>
      <c r="F68" s="4"/>
      <c r="G68" s="4"/>
      <c r="H68" s="4"/>
      <c r="I68" s="4"/>
      <c r="J68" s="1"/>
      <c r="L68" s="442"/>
      <c r="M68" s="442"/>
      <c r="N68" s="442"/>
      <c r="O68" s="442"/>
      <c r="P68" s="442"/>
      <c r="Q68" s="442"/>
      <c r="R68" s="442"/>
    </row>
    <row r="69" spans="1:18" s="30" customFormat="1" ht="21.75" customHeight="1">
      <c r="A69" s="551" t="s">
        <v>140</v>
      </c>
      <c r="B69" s="537" t="s">
        <v>53</v>
      </c>
      <c r="C69" s="535" t="s">
        <v>289</v>
      </c>
      <c r="D69" s="537" t="s">
        <v>61</v>
      </c>
      <c r="E69" s="537"/>
      <c r="F69" s="537"/>
      <c r="G69" s="537" t="s">
        <v>62</v>
      </c>
      <c r="H69" s="537"/>
      <c r="I69" s="537"/>
      <c r="J69" s="553" t="s">
        <v>288</v>
      </c>
      <c r="L69" s="442"/>
      <c r="M69" s="442"/>
      <c r="N69" s="442"/>
      <c r="O69" s="442"/>
      <c r="P69" s="442"/>
      <c r="Q69" s="442"/>
      <c r="R69" s="442"/>
    </row>
    <row r="70" spans="1:18" s="30" customFormat="1" ht="24" customHeight="1">
      <c r="A70" s="552"/>
      <c r="B70" s="555"/>
      <c r="C70" s="536"/>
      <c r="D70" s="55" t="s">
        <v>54</v>
      </c>
      <c r="E70" s="55" t="s">
        <v>55</v>
      </c>
      <c r="F70" s="55" t="s">
        <v>50</v>
      </c>
      <c r="G70" s="55" t="s">
        <v>54</v>
      </c>
      <c r="H70" s="55" t="s">
        <v>55</v>
      </c>
      <c r="I70" s="55" t="s">
        <v>50</v>
      </c>
      <c r="J70" s="554"/>
      <c r="L70" s="442"/>
      <c r="M70" s="442"/>
      <c r="N70" s="442"/>
      <c r="O70" s="442"/>
      <c r="P70" s="442"/>
      <c r="Q70" s="442"/>
      <c r="R70" s="442"/>
    </row>
    <row r="71" spans="1:10" ht="14.25">
      <c r="A71" s="79">
        <v>1</v>
      </c>
      <c r="B71" s="56">
        <v>2</v>
      </c>
      <c r="C71" s="56">
        <v>3</v>
      </c>
      <c r="D71" s="57">
        <v>4</v>
      </c>
      <c r="E71" s="57">
        <v>5</v>
      </c>
      <c r="F71" s="57">
        <v>6</v>
      </c>
      <c r="G71" s="57">
        <v>7</v>
      </c>
      <c r="H71" s="57">
        <v>8</v>
      </c>
      <c r="I71" s="57">
        <v>9</v>
      </c>
      <c r="J71" s="80" t="s">
        <v>290</v>
      </c>
    </row>
    <row r="72" spans="1:18" s="59" customFormat="1" ht="24.75" customHeight="1">
      <c r="A72" s="614" t="s">
        <v>109</v>
      </c>
      <c r="B72" s="615"/>
      <c r="C72" s="615"/>
      <c r="D72" s="615"/>
      <c r="E72" s="615"/>
      <c r="F72" s="615"/>
      <c r="G72" s="615"/>
      <c r="H72" s="615"/>
      <c r="I72" s="615"/>
      <c r="J72" s="616"/>
      <c r="L72" s="454"/>
      <c r="M72" s="454"/>
      <c r="N72" s="454"/>
      <c r="O72" s="454"/>
      <c r="P72" s="454"/>
      <c r="Q72" s="454"/>
      <c r="R72" s="454"/>
    </row>
    <row r="73" spans="1:18" s="59" customFormat="1" ht="25.5" outlineLevel="1">
      <c r="A73" s="617">
        <v>1</v>
      </c>
      <c r="B73" s="68" t="s">
        <v>293</v>
      </c>
      <c r="C73" s="260">
        <v>52841</v>
      </c>
      <c r="D73" s="236">
        <v>4856</v>
      </c>
      <c r="E73" s="236">
        <v>3409</v>
      </c>
      <c r="F73" s="58">
        <f>D73+E73</f>
        <v>8265</v>
      </c>
      <c r="G73" s="236">
        <v>21103</v>
      </c>
      <c r="H73" s="236">
        <v>15809</v>
      </c>
      <c r="I73" s="58">
        <f>G73+H73</f>
        <v>36912</v>
      </c>
      <c r="J73" s="263">
        <f>I73/C73*100</f>
        <v>69.85484756155257</v>
      </c>
      <c r="L73" s="455"/>
      <c r="M73" s="455"/>
      <c r="N73" s="454"/>
      <c r="O73" s="454"/>
      <c r="P73" s="454"/>
      <c r="Q73" s="456"/>
      <c r="R73" s="456"/>
    </row>
    <row r="74" spans="1:18" s="59" customFormat="1" ht="19.5" customHeight="1" outlineLevel="1">
      <c r="A74" s="617"/>
      <c r="B74" s="67" t="s">
        <v>143</v>
      </c>
      <c r="C74" s="261">
        <v>13479</v>
      </c>
      <c r="D74" s="236">
        <v>2961</v>
      </c>
      <c r="E74" s="236">
        <v>1962</v>
      </c>
      <c r="F74" s="58">
        <f aca="true" t="shared" si="0" ref="F74:F107">D74+E74</f>
        <v>4923</v>
      </c>
      <c r="G74" s="58">
        <v>8508</v>
      </c>
      <c r="H74" s="236">
        <v>5656</v>
      </c>
      <c r="I74" s="58">
        <f aca="true" t="shared" si="1" ref="I74:I107">G74+H74</f>
        <v>14164</v>
      </c>
      <c r="J74" s="263">
        <f aca="true" t="shared" si="2" ref="J74:J81">I74/C74*100</f>
        <v>105.08197937532458</v>
      </c>
      <c r="L74" s="455"/>
      <c r="M74" s="455"/>
      <c r="N74" s="454"/>
      <c r="O74" s="454"/>
      <c r="P74" s="454"/>
      <c r="Q74" s="456"/>
      <c r="R74" s="456"/>
    </row>
    <row r="75" spans="1:18" s="59" customFormat="1" ht="19.5" customHeight="1" outlineLevel="1">
      <c r="A75" s="617"/>
      <c r="B75" s="67" t="s">
        <v>144</v>
      </c>
      <c r="C75" s="261">
        <v>3161</v>
      </c>
      <c r="D75" s="236">
        <v>1089</v>
      </c>
      <c r="E75" s="236">
        <v>710</v>
      </c>
      <c r="F75" s="58">
        <f t="shared" si="0"/>
        <v>1799</v>
      </c>
      <c r="G75" s="58">
        <v>3413</v>
      </c>
      <c r="H75" s="236">
        <v>2138</v>
      </c>
      <c r="I75" s="58">
        <f t="shared" si="1"/>
        <v>5551</v>
      </c>
      <c r="J75" s="263">
        <f t="shared" si="2"/>
        <v>175.6089844985764</v>
      </c>
      <c r="L75" s="455"/>
      <c r="M75" s="455"/>
      <c r="N75" s="454"/>
      <c r="O75" s="454"/>
      <c r="P75" s="454"/>
      <c r="Q75" s="456"/>
      <c r="R75" s="456"/>
    </row>
    <row r="76" spans="1:18" s="59" customFormat="1" ht="25.5" outlineLevel="1">
      <c r="A76" s="617"/>
      <c r="B76" s="67" t="s">
        <v>33</v>
      </c>
      <c r="C76" s="261">
        <v>19353</v>
      </c>
      <c r="D76" s="236">
        <v>2230</v>
      </c>
      <c r="E76" s="236">
        <v>1474</v>
      </c>
      <c r="F76" s="58">
        <f t="shared" si="0"/>
        <v>3704</v>
      </c>
      <c r="G76" s="58">
        <v>12736</v>
      </c>
      <c r="H76" s="236">
        <v>8964</v>
      </c>
      <c r="I76" s="58">
        <f t="shared" si="1"/>
        <v>21700</v>
      </c>
      <c r="J76" s="263">
        <f t="shared" si="2"/>
        <v>112.12731876194906</v>
      </c>
      <c r="L76" s="455"/>
      <c r="M76" s="455"/>
      <c r="N76" s="454"/>
      <c r="O76" s="454"/>
      <c r="P76" s="454"/>
      <c r="Q76" s="456"/>
      <c r="R76" s="456"/>
    </row>
    <row r="77" spans="1:18" s="59" customFormat="1" ht="19.5" customHeight="1" outlineLevel="1">
      <c r="A77" s="617"/>
      <c r="B77" s="68" t="s">
        <v>34</v>
      </c>
      <c r="C77" s="261">
        <v>1512</v>
      </c>
      <c r="D77" s="236">
        <v>193</v>
      </c>
      <c r="E77" s="236">
        <v>132</v>
      </c>
      <c r="F77" s="58">
        <f t="shared" si="0"/>
        <v>325</v>
      </c>
      <c r="G77" s="58">
        <v>535</v>
      </c>
      <c r="H77" s="236">
        <v>367</v>
      </c>
      <c r="I77" s="58">
        <f t="shared" si="1"/>
        <v>902</v>
      </c>
      <c r="J77" s="263">
        <f t="shared" si="2"/>
        <v>59.65608465608465</v>
      </c>
      <c r="L77" s="455"/>
      <c r="M77" s="455"/>
      <c r="N77" s="454"/>
      <c r="O77" s="454"/>
      <c r="P77" s="454"/>
      <c r="Q77" s="456"/>
      <c r="R77" s="456"/>
    </row>
    <row r="78" spans="1:18" s="59" customFormat="1" ht="19.5" customHeight="1" outlineLevel="1">
      <c r="A78" s="617"/>
      <c r="B78" s="68" t="s">
        <v>35</v>
      </c>
      <c r="C78" s="261">
        <v>6423</v>
      </c>
      <c r="D78" s="236">
        <v>1549</v>
      </c>
      <c r="E78" s="236">
        <v>932</v>
      </c>
      <c r="F78" s="58">
        <f t="shared" si="0"/>
        <v>2481</v>
      </c>
      <c r="G78" s="58">
        <v>6427</v>
      </c>
      <c r="H78" s="236">
        <v>3705</v>
      </c>
      <c r="I78" s="58">
        <f t="shared" si="1"/>
        <v>10132</v>
      </c>
      <c r="J78" s="263">
        <f t="shared" si="2"/>
        <v>157.74560174373346</v>
      </c>
      <c r="L78" s="455"/>
      <c r="M78" s="455"/>
      <c r="N78" s="454"/>
      <c r="O78" s="454"/>
      <c r="P78" s="454"/>
      <c r="Q78" s="456"/>
      <c r="R78" s="456"/>
    </row>
    <row r="79" spans="1:18" s="59" customFormat="1" ht="19.5" customHeight="1" outlineLevel="1">
      <c r="A79" s="617"/>
      <c r="B79" s="68" t="s">
        <v>36</v>
      </c>
      <c r="C79" s="261">
        <v>6272</v>
      </c>
      <c r="D79" s="236">
        <v>1815</v>
      </c>
      <c r="E79" s="236">
        <v>1291</v>
      </c>
      <c r="F79" s="58">
        <f t="shared" si="0"/>
        <v>3106</v>
      </c>
      <c r="G79" s="58">
        <v>7582</v>
      </c>
      <c r="H79" s="236">
        <v>5523</v>
      </c>
      <c r="I79" s="58">
        <f t="shared" si="1"/>
        <v>13105</v>
      </c>
      <c r="J79" s="263">
        <f t="shared" si="2"/>
        <v>208.94451530612247</v>
      </c>
      <c r="L79" s="455"/>
      <c r="M79" s="455"/>
      <c r="N79" s="454"/>
      <c r="O79" s="454"/>
      <c r="P79" s="454"/>
      <c r="Q79" s="456"/>
      <c r="R79" s="456"/>
    </row>
    <row r="80" spans="1:18" s="59" customFormat="1" ht="19.5" customHeight="1" outlineLevel="1">
      <c r="A80" s="617"/>
      <c r="B80" s="67" t="s">
        <v>145</v>
      </c>
      <c r="C80" s="261">
        <v>8461</v>
      </c>
      <c r="D80" s="236">
        <v>549</v>
      </c>
      <c r="E80" s="236">
        <v>543</v>
      </c>
      <c r="F80" s="58">
        <f t="shared" si="0"/>
        <v>1092</v>
      </c>
      <c r="G80" s="58">
        <v>2121</v>
      </c>
      <c r="H80" s="236">
        <v>2260</v>
      </c>
      <c r="I80" s="58">
        <f t="shared" si="1"/>
        <v>4381</v>
      </c>
      <c r="J80" s="263">
        <f t="shared" si="2"/>
        <v>51.77874955678998</v>
      </c>
      <c r="L80" s="455"/>
      <c r="M80" s="455"/>
      <c r="N80" s="454"/>
      <c r="O80" s="454"/>
      <c r="P80" s="454"/>
      <c r="Q80" s="456"/>
      <c r="R80" s="456"/>
    </row>
    <row r="81" spans="1:18" s="59" customFormat="1" ht="19.5" customHeight="1" outlineLevel="1">
      <c r="A81" s="617"/>
      <c r="B81" s="67" t="s">
        <v>146</v>
      </c>
      <c r="C81" s="261">
        <v>15567</v>
      </c>
      <c r="D81" s="236">
        <v>1600</v>
      </c>
      <c r="E81" s="236">
        <v>1444</v>
      </c>
      <c r="F81" s="58">
        <f t="shared" si="0"/>
        <v>3044</v>
      </c>
      <c r="G81" s="58">
        <v>2527</v>
      </c>
      <c r="H81" s="236">
        <v>1936</v>
      </c>
      <c r="I81" s="58">
        <f t="shared" si="1"/>
        <v>4463</v>
      </c>
      <c r="J81" s="263">
        <f t="shared" si="2"/>
        <v>28.669621635511017</v>
      </c>
      <c r="L81" s="455"/>
      <c r="M81" s="455"/>
      <c r="N81" s="454"/>
      <c r="O81" s="454"/>
      <c r="P81" s="454"/>
      <c r="Q81" s="456"/>
      <c r="R81" s="456"/>
    </row>
    <row r="82" spans="1:18" s="59" customFormat="1" ht="45" customHeight="1" outlineLevel="1">
      <c r="A82" s="82">
        <v>2</v>
      </c>
      <c r="B82" s="62" t="s">
        <v>278</v>
      </c>
      <c r="C82" s="260">
        <v>328</v>
      </c>
      <c r="D82" s="236">
        <v>297</v>
      </c>
      <c r="E82" s="236">
        <v>50</v>
      </c>
      <c r="F82" s="58">
        <f>D82+E82</f>
        <v>347</v>
      </c>
      <c r="G82" s="236">
        <v>334</v>
      </c>
      <c r="H82" s="236">
        <v>58</v>
      </c>
      <c r="I82" s="58">
        <f t="shared" si="1"/>
        <v>392</v>
      </c>
      <c r="J82" s="263">
        <f>I82/C82*100</f>
        <v>119.51219512195121</v>
      </c>
      <c r="L82" s="455"/>
      <c r="M82" s="455"/>
      <c r="N82" s="454"/>
      <c r="O82" s="454"/>
      <c r="P82" s="454"/>
      <c r="Q82" s="456"/>
      <c r="R82" s="456"/>
    </row>
    <row r="83" spans="1:18" s="59" customFormat="1" ht="30" customHeight="1" outlineLevel="1">
      <c r="A83" s="632">
        <v>3</v>
      </c>
      <c r="B83" s="62" t="s">
        <v>123</v>
      </c>
      <c r="C83" s="260">
        <v>4477</v>
      </c>
      <c r="D83" s="58">
        <v>828</v>
      </c>
      <c r="E83" s="236">
        <v>1003</v>
      </c>
      <c r="F83" s="58">
        <f t="shared" si="0"/>
        <v>1831</v>
      </c>
      <c r="G83" s="58">
        <f>G84+G85</f>
        <v>2972</v>
      </c>
      <c r="H83" s="236">
        <f>H84+H85</f>
        <v>4672</v>
      </c>
      <c r="I83" s="58">
        <f t="shared" si="1"/>
        <v>7644</v>
      </c>
      <c r="J83" s="263">
        <f>I83/C83*100</f>
        <v>170.739334375698</v>
      </c>
      <c r="L83" s="455"/>
      <c r="M83" s="455"/>
      <c r="N83" s="454"/>
      <c r="O83" s="454"/>
      <c r="P83" s="454"/>
      <c r="Q83" s="456"/>
      <c r="R83" s="456"/>
    </row>
    <row r="84" spans="1:18" s="59" customFormat="1" ht="19.5" customHeight="1" outlineLevel="1">
      <c r="A84" s="633"/>
      <c r="B84" s="70" t="s">
        <v>330</v>
      </c>
      <c r="C84" s="235" t="s">
        <v>347</v>
      </c>
      <c r="D84" s="58">
        <v>517</v>
      </c>
      <c r="E84" s="236">
        <v>742</v>
      </c>
      <c r="F84" s="58">
        <f t="shared" si="0"/>
        <v>1259</v>
      </c>
      <c r="G84" s="58">
        <v>2447</v>
      </c>
      <c r="H84" s="236">
        <v>4062</v>
      </c>
      <c r="I84" s="58">
        <f t="shared" si="1"/>
        <v>6509</v>
      </c>
      <c r="J84" s="264" t="s">
        <v>347</v>
      </c>
      <c r="L84" s="455"/>
      <c r="M84" s="455"/>
      <c r="N84" s="454"/>
      <c r="O84" s="454"/>
      <c r="P84" s="454"/>
      <c r="Q84" s="456"/>
      <c r="R84" s="456"/>
    </row>
    <row r="85" spans="1:18" s="59" customFormat="1" ht="19.5" customHeight="1" outlineLevel="1">
      <c r="A85" s="633"/>
      <c r="B85" s="70" t="s">
        <v>331</v>
      </c>
      <c r="C85" s="235" t="s">
        <v>347</v>
      </c>
      <c r="D85" s="58">
        <v>311</v>
      </c>
      <c r="E85" s="236">
        <v>261</v>
      </c>
      <c r="F85" s="58">
        <f t="shared" si="0"/>
        <v>572</v>
      </c>
      <c r="G85" s="58">
        <v>525</v>
      </c>
      <c r="H85" s="236">
        <v>610</v>
      </c>
      <c r="I85" s="58">
        <f t="shared" si="1"/>
        <v>1135</v>
      </c>
      <c r="J85" s="264" t="s">
        <v>347</v>
      </c>
      <c r="L85" s="455"/>
      <c r="M85" s="455"/>
      <c r="N85" s="454"/>
      <c r="O85" s="454"/>
      <c r="P85" s="454"/>
      <c r="Q85" s="456"/>
      <c r="R85" s="456"/>
    </row>
    <row r="86" spans="1:18" s="59" customFormat="1" ht="20.25" customHeight="1" outlineLevel="1">
      <c r="A86" s="633"/>
      <c r="B86" s="62" t="s">
        <v>193</v>
      </c>
      <c r="C86" s="260">
        <v>4312</v>
      </c>
      <c r="D86" s="58">
        <f aca="true" t="shared" si="3" ref="D86:E88">D83</f>
        <v>828</v>
      </c>
      <c r="E86" s="236">
        <f t="shared" si="3"/>
        <v>1003</v>
      </c>
      <c r="F86" s="58">
        <f t="shared" si="0"/>
        <v>1831</v>
      </c>
      <c r="G86" s="58">
        <f aca="true" t="shared" si="4" ref="G86:H88">G83</f>
        <v>2972</v>
      </c>
      <c r="H86" s="236">
        <f t="shared" si="4"/>
        <v>4672</v>
      </c>
      <c r="I86" s="58">
        <f t="shared" si="1"/>
        <v>7644</v>
      </c>
      <c r="J86" s="263">
        <f>I86/C86*100</f>
        <v>177.27272727272728</v>
      </c>
      <c r="L86" s="455"/>
      <c r="M86" s="455"/>
      <c r="N86" s="454"/>
      <c r="O86" s="454"/>
      <c r="P86" s="454"/>
      <c r="Q86" s="456"/>
      <c r="R86" s="456"/>
    </row>
    <row r="87" spans="1:18" s="59" customFormat="1" ht="19.5" customHeight="1" outlineLevel="1">
      <c r="A87" s="633"/>
      <c r="B87" s="70" t="s">
        <v>330</v>
      </c>
      <c r="C87" s="235" t="s">
        <v>347</v>
      </c>
      <c r="D87" s="58">
        <f t="shared" si="3"/>
        <v>517</v>
      </c>
      <c r="E87" s="236">
        <f t="shared" si="3"/>
        <v>742</v>
      </c>
      <c r="F87" s="58">
        <f t="shared" si="0"/>
        <v>1259</v>
      </c>
      <c r="G87" s="58">
        <f t="shared" si="4"/>
        <v>2447</v>
      </c>
      <c r="H87" s="236">
        <f t="shared" si="4"/>
        <v>4062</v>
      </c>
      <c r="I87" s="58">
        <f t="shared" si="1"/>
        <v>6509</v>
      </c>
      <c r="J87" s="264" t="s">
        <v>347</v>
      </c>
      <c r="L87" s="457"/>
      <c r="M87" s="457"/>
      <c r="N87" s="454"/>
      <c r="O87" s="454"/>
      <c r="P87" s="454"/>
      <c r="Q87" s="456"/>
      <c r="R87" s="456"/>
    </row>
    <row r="88" spans="1:18" s="59" customFormat="1" ht="19.5" customHeight="1" outlineLevel="1">
      <c r="A88" s="633"/>
      <c r="B88" s="70" t="s">
        <v>331</v>
      </c>
      <c r="C88" s="235" t="s">
        <v>347</v>
      </c>
      <c r="D88" s="58">
        <f t="shared" si="3"/>
        <v>311</v>
      </c>
      <c r="E88" s="236">
        <f t="shared" si="3"/>
        <v>261</v>
      </c>
      <c r="F88" s="58">
        <f t="shared" si="0"/>
        <v>572</v>
      </c>
      <c r="G88" s="58">
        <f t="shared" si="4"/>
        <v>525</v>
      </c>
      <c r="H88" s="236">
        <f t="shared" si="4"/>
        <v>610</v>
      </c>
      <c r="I88" s="58">
        <f t="shared" si="1"/>
        <v>1135</v>
      </c>
      <c r="J88" s="264" t="s">
        <v>347</v>
      </c>
      <c r="L88" s="457"/>
      <c r="M88" s="457"/>
      <c r="N88" s="454"/>
      <c r="O88" s="454"/>
      <c r="P88" s="454"/>
      <c r="Q88" s="456"/>
      <c r="R88" s="456"/>
    </row>
    <row r="89" spans="1:18" s="59" customFormat="1" ht="19.5" customHeight="1" outlineLevel="1">
      <c r="A89" s="633"/>
      <c r="B89" s="69" t="s">
        <v>143</v>
      </c>
      <c r="C89" s="262">
        <v>1280</v>
      </c>
      <c r="D89" s="58">
        <v>238</v>
      </c>
      <c r="E89" s="236">
        <v>355</v>
      </c>
      <c r="F89" s="58">
        <f t="shared" si="0"/>
        <v>593</v>
      </c>
      <c r="G89" s="58">
        <v>505</v>
      </c>
      <c r="H89" s="236">
        <v>764</v>
      </c>
      <c r="I89" s="58">
        <f t="shared" si="1"/>
        <v>1269</v>
      </c>
      <c r="J89" s="263">
        <f>I89/C89*100</f>
        <v>99.140625</v>
      </c>
      <c r="L89" s="455"/>
      <c r="M89" s="455"/>
      <c r="N89" s="454"/>
      <c r="O89" s="454"/>
      <c r="P89" s="454"/>
      <c r="Q89" s="456"/>
      <c r="R89" s="456"/>
    </row>
    <row r="90" spans="1:18" s="59" customFormat="1" ht="19.5" customHeight="1" outlineLevel="1">
      <c r="A90" s="633"/>
      <c r="B90" s="70" t="s">
        <v>330</v>
      </c>
      <c r="C90" s="235" t="s">
        <v>347</v>
      </c>
      <c r="D90" s="58">
        <v>151</v>
      </c>
      <c r="E90" s="236">
        <v>275</v>
      </c>
      <c r="F90" s="58">
        <f t="shared" si="0"/>
        <v>426</v>
      </c>
      <c r="G90" s="58">
        <v>390</v>
      </c>
      <c r="H90" s="236">
        <v>629</v>
      </c>
      <c r="I90" s="58">
        <f t="shared" si="1"/>
        <v>1019</v>
      </c>
      <c r="J90" s="264" t="s">
        <v>347</v>
      </c>
      <c r="L90" s="455"/>
      <c r="M90" s="455"/>
      <c r="N90" s="454"/>
      <c r="O90" s="454"/>
      <c r="P90" s="454"/>
      <c r="Q90" s="456"/>
      <c r="R90" s="456"/>
    </row>
    <row r="91" spans="1:18" s="59" customFormat="1" ht="19.5" customHeight="1" outlineLevel="1">
      <c r="A91" s="633"/>
      <c r="B91" s="70" t="s">
        <v>331</v>
      </c>
      <c r="C91" s="235" t="s">
        <v>347</v>
      </c>
      <c r="D91" s="58">
        <v>87</v>
      </c>
      <c r="E91" s="236">
        <v>80</v>
      </c>
      <c r="F91" s="58">
        <f t="shared" si="0"/>
        <v>167</v>
      </c>
      <c r="G91" s="58">
        <v>115</v>
      </c>
      <c r="H91" s="236">
        <v>135</v>
      </c>
      <c r="I91" s="58">
        <f t="shared" si="1"/>
        <v>250</v>
      </c>
      <c r="J91" s="264" t="s">
        <v>347</v>
      </c>
      <c r="L91" s="455"/>
      <c r="M91" s="455"/>
      <c r="N91" s="454"/>
      <c r="O91" s="454"/>
      <c r="P91" s="454"/>
      <c r="Q91" s="456"/>
      <c r="R91" s="456"/>
    </row>
    <row r="92" spans="1:18" s="59" customFormat="1" ht="29.25" customHeight="1" outlineLevel="1">
      <c r="A92" s="633"/>
      <c r="B92" s="69" t="s">
        <v>33</v>
      </c>
      <c r="C92" s="262">
        <v>1938</v>
      </c>
      <c r="D92" s="58">
        <f>D93+D94</f>
        <v>293</v>
      </c>
      <c r="E92" s="236">
        <f>E93+E94</f>
        <v>399</v>
      </c>
      <c r="F92" s="58">
        <f t="shared" si="0"/>
        <v>692</v>
      </c>
      <c r="G92" s="58">
        <f>G93+G94</f>
        <v>1401</v>
      </c>
      <c r="H92" s="236">
        <f>H93+H94</f>
        <v>2511</v>
      </c>
      <c r="I92" s="58">
        <f t="shared" si="1"/>
        <v>3912</v>
      </c>
      <c r="J92" s="263">
        <f>I92/C92*100</f>
        <v>201.8575851393189</v>
      </c>
      <c r="L92" s="455"/>
      <c r="M92" s="455"/>
      <c r="N92" s="454"/>
      <c r="O92" s="454"/>
      <c r="P92" s="454"/>
      <c r="Q92" s="456"/>
      <c r="R92" s="456"/>
    </row>
    <row r="93" spans="1:18" s="59" customFormat="1" ht="19.5" customHeight="1" outlineLevel="1">
      <c r="A93" s="633"/>
      <c r="B93" s="70" t="s">
        <v>330</v>
      </c>
      <c r="C93" s="235" t="s">
        <v>347</v>
      </c>
      <c r="D93" s="58">
        <v>197</v>
      </c>
      <c r="E93" s="236">
        <v>371</v>
      </c>
      <c r="F93" s="58">
        <f t="shared" si="0"/>
        <v>568</v>
      </c>
      <c r="G93" s="58">
        <v>1236</v>
      </c>
      <c r="H93" s="236">
        <v>2307</v>
      </c>
      <c r="I93" s="58">
        <f t="shared" si="1"/>
        <v>3543</v>
      </c>
      <c r="J93" s="264" t="s">
        <v>347</v>
      </c>
      <c r="L93" s="455"/>
      <c r="M93" s="455"/>
      <c r="N93" s="454"/>
      <c r="O93" s="454"/>
      <c r="P93" s="454"/>
      <c r="Q93" s="456"/>
      <c r="R93" s="456"/>
    </row>
    <row r="94" spans="1:18" s="59" customFormat="1" ht="19.5" customHeight="1" outlineLevel="1">
      <c r="A94" s="633"/>
      <c r="B94" s="70" t="s">
        <v>331</v>
      </c>
      <c r="C94" s="235" t="s">
        <v>347</v>
      </c>
      <c r="D94" s="58">
        <v>96</v>
      </c>
      <c r="E94" s="236">
        <v>28</v>
      </c>
      <c r="F94" s="58">
        <f t="shared" si="0"/>
        <v>124</v>
      </c>
      <c r="G94" s="58">
        <v>165</v>
      </c>
      <c r="H94" s="236">
        <v>204</v>
      </c>
      <c r="I94" s="58">
        <f t="shared" si="1"/>
        <v>369</v>
      </c>
      <c r="J94" s="264" t="s">
        <v>347</v>
      </c>
      <c r="L94" s="455"/>
      <c r="M94" s="455"/>
      <c r="N94" s="454"/>
      <c r="O94" s="454"/>
      <c r="P94" s="454"/>
      <c r="Q94" s="456"/>
      <c r="R94" s="456"/>
    </row>
    <row r="95" spans="1:18" s="59" customFormat="1" ht="19.5" customHeight="1" outlineLevel="1">
      <c r="A95" s="633"/>
      <c r="B95" s="62" t="s">
        <v>34</v>
      </c>
      <c r="C95" s="262">
        <v>157</v>
      </c>
      <c r="D95" s="58">
        <f>D96+D97</f>
        <v>32</v>
      </c>
      <c r="E95" s="236">
        <f>E96+E97</f>
        <v>59</v>
      </c>
      <c r="F95" s="58">
        <f t="shared" si="0"/>
        <v>91</v>
      </c>
      <c r="G95" s="58">
        <f>G96+G97</f>
        <v>44</v>
      </c>
      <c r="H95" s="236">
        <f>H96+H97</f>
        <v>91</v>
      </c>
      <c r="I95" s="58">
        <f t="shared" si="1"/>
        <v>135</v>
      </c>
      <c r="J95" s="263">
        <f>I95/C95*100</f>
        <v>85.98726114649682</v>
      </c>
      <c r="L95" s="455"/>
      <c r="M95" s="455"/>
      <c r="N95" s="454"/>
      <c r="O95" s="454"/>
      <c r="P95" s="454"/>
      <c r="Q95" s="456"/>
      <c r="R95" s="456"/>
    </row>
    <row r="96" spans="1:18" s="59" customFormat="1" ht="19.5" customHeight="1" outlineLevel="1">
      <c r="A96" s="633"/>
      <c r="B96" s="70" t="s">
        <v>330</v>
      </c>
      <c r="C96" s="235" t="s">
        <v>347</v>
      </c>
      <c r="D96" s="58">
        <v>6</v>
      </c>
      <c r="E96" s="236">
        <v>17</v>
      </c>
      <c r="F96" s="58">
        <f t="shared" si="0"/>
        <v>23</v>
      </c>
      <c r="G96" s="58">
        <v>16</v>
      </c>
      <c r="H96" s="236">
        <v>42</v>
      </c>
      <c r="I96" s="58">
        <f t="shared" si="1"/>
        <v>58</v>
      </c>
      <c r="J96" s="264" t="s">
        <v>347</v>
      </c>
      <c r="L96" s="455"/>
      <c r="M96" s="455"/>
      <c r="N96" s="454"/>
      <c r="O96" s="454"/>
      <c r="P96" s="454"/>
      <c r="Q96" s="456"/>
      <c r="R96" s="456"/>
    </row>
    <row r="97" spans="1:18" s="59" customFormat="1" ht="19.5" customHeight="1" outlineLevel="1">
      <c r="A97" s="633"/>
      <c r="B97" s="70" t="s">
        <v>331</v>
      </c>
      <c r="C97" s="235" t="s">
        <v>347</v>
      </c>
      <c r="D97" s="58">
        <v>26</v>
      </c>
      <c r="E97" s="236">
        <v>42</v>
      </c>
      <c r="F97" s="58">
        <f t="shared" si="0"/>
        <v>68</v>
      </c>
      <c r="G97" s="58">
        <v>28</v>
      </c>
      <c r="H97" s="236">
        <v>49</v>
      </c>
      <c r="I97" s="58">
        <f t="shared" si="1"/>
        <v>77</v>
      </c>
      <c r="J97" s="264" t="s">
        <v>347</v>
      </c>
      <c r="L97" s="455"/>
      <c r="M97" s="455"/>
      <c r="N97" s="454"/>
      <c r="O97" s="454"/>
      <c r="P97" s="454"/>
      <c r="Q97" s="456"/>
      <c r="R97" s="456"/>
    </row>
    <row r="98" spans="1:18" s="59" customFormat="1" ht="19.5" customHeight="1" outlineLevel="1">
      <c r="A98" s="633"/>
      <c r="B98" s="62" t="s">
        <v>35</v>
      </c>
      <c r="C98" s="262">
        <v>635</v>
      </c>
      <c r="D98" s="58">
        <v>189</v>
      </c>
      <c r="E98" s="236">
        <v>287</v>
      </c>
      <c r="F98" s="58">
        <f t="shared" si="0"/>
        <v>476</v>
      </c>
      <c r="G98" s="58">
        <v>734</v>
      </c>
      <c r="H98" s="236">
        <v>1080</v>
      </c>
      <c r="I98" s="58">
        <f t="shared" si="1"/>
        <v>1814</v>
      </c>
      <c r="J98" s="263">
        <f>I98/C98*100</f>
        <v>285.6692913385827</v>
      </c>
      <c r="L98" s="455"/>
      <c r="M98" s="455"/>
      <c r="N98" s="454"/>
      <c r="O98" s="454"/>
      <c r="P98" s="454"/>
      <c r="Q98" s="456"/>
      <c r="R98" s="456"/>
    </row>
    <row r="99" spans="1:18" s="59" customFormat="1" ht="19.5" customHeight="1" outlineLevel="1">
      <c r="A99" s="633"/>
      <c r="B99" s="70" t="s">
        <v>330</v>
      </c>
      <c r="C99" s="235" t="s">
        <v>347</v>
      </c>
      <c r="D99" s="58">
        <v>128</v>
      </c>
      <c r="E99" s="236">
        <v>226</v>
      </c>
      <c r="F99" s="58">
        <f t="shared" si="0"/>
        <v>354</v>
      </c>
      <c r="G99" s="58">
        <v>660</v>
      </c>
      <c r="H99" s="236">
        <v>1001</v>
      </c>
      <c r="I99" s="58">
        <f t="shared" si="1"/>
        <v>1661</v>
      </c>
      <c r="J99" s="264" t="s">
        <v>44</v>
      </c>
      <c r="L99" s="455"/>
      <c r="M99" s="455"/>
      <c r="N99" s="454"/>
      <c r="O99" s="454"/>
      <c r="P99" s="454"/>
      <c r="Q99" s="456"/>
      <c r="R99" s="456"/>
    </row>
    <row r="100" spans="1:18" s="59" customFormat="1" ht="19.5" customHeight="1" outlineLevel="1">
      <c r="A100" s="633"/>
      <c r="B100" s="70" t="s">
        <v>331</v>
      </c>
      <c r="C100" s="235" t="s">
        <v>347</v>
      </c>
      <c r="D100" s="58">
        <v>61</v>
      </c>
      <c r="E100" s="236">
        <v>61</v>
      </c>
      <c r="F100" s="58">
        <f t="shared" si="0"/>
        <v>122</v>
      </c>
      <c r="G100" s="58">
        <v>74</v>
      </c>
      <c r="H100" s="236">
        <v>79</v>
      </c>
      <c r="I100" s="58">
        <f t="shared" si="1"/>
        <v>153</v>
      </c>
      <c r="J100" s="264" t="s">
        <v>44</v>
      </c>
      <c r="L100" s="455"/>
      <c r="M100" s="455"/>
      <c r="N100" s="454"/>
      <c r="O100" s="454"/>
      <c r="P100" s="454"/>
      <c r="Q100" s="456"/>
      <c r="R100" s="456"/>
    </row>
    <row r="101" spans="1:18" s="59" customFormat="1" ht="19.5" customHeight="1" outlineLevel="1">
      <c r="A101" s="633"/>
      <c r="B101" s="62" t="s">
        <v>37</v>
      </c>
      <c r="C101" s="262">
        <v>641</v>
      </c>
      <c r="D101" s="58">
        <f>D102+D103</f>
        <v>192</v>
      </c>
      <c r="E101" s="236">
        <f>E102+E103</f>
        <v>333</v>
      </c>
      <c r="F101" s="58">
        <f t="shared" si="0"/>
        <v>525</v>
      </c>
      <c r="G101" s="58">
        <f>G102+G103</f>
        <v>762</v>
      </c>
      <c r="H101" s="236">
        <f>H102+H103</f>
        <v>1463</v>
      </c>
      <c r="I101" s="58">
        <f t="shared" si="1"/>
        <v>2225</v>
      </c>
      <c r="J101" s="263">
        <f>I101/C101*100</f>
        <v>347.11388455538224</v>
      </c>
      <c r="L101" s="455"/>
      <c r="M101" s="455"/>
      <c r="N101" s="454"/>
      <c r="O101" s="454"/>
      <c r="P101" s="454"/>
      <c r="Q101" s="456"/>
      <c r="R101" s="456"/>
    </row>
    <row r="102" spans="1:18" s="59" customFormat="1" ht="19.5" customHeight="1" outlineLevel="1">
      <c r="A102" s="633"/>
      <c r="B102" s="70" t="s">
        <v>330</v>
      </c>
      <c r="C102" s="235" t="s">
        <v>347</v>
      </c>
      <c r="D102" s="58">
        <v>139</v>
      </c>
      <c r="E102" s="236">
        <v>286</v>
      </c>
      <c r="F102" s="58">
        <f t="shared" si="0"/>
        <v>425</v>
      </c>
      <c r="G102" s="58">
        <v>658</v>
      </c>
      <c r="H102" s="236">
        <v>1335</v>
      </c>
      <c r="I102" s="58">
        <f t="shared" si="1"/>
        <v>1993</v>
      </c>
      <c r="J102" s="264" t="s">
        <v>347</v>
      </c>
      <c r="L102" s="455"/>
      <c r="M102" s="455"/>
      <c r="N102" s="454"/>
      <c r="O102" s="454"/>
      <c r="P102" s="454"/>
      <c r="Q102" s="456"/>
      <c r="R102" s="456"/>
    </row>
    <row r="103" spans="1:18" s="59" customFormat="1" ht="19.5" customHeight="1" outlineLevel="1">
      <c r="A103" s="633"/>
      <c r="B103" s="70" t="s">
        <v>331</v>
      </c>
      <c r="C103" s="235" t="s">
        <v>347</v>
      </c>
      <c r="D103" s="58">
        <v>53</v>
      </c>
      <c r="E103" s="236">
        <v>47</v>
      </c>
      <c r="F103" s="58">
        <f t="shared" si="0"/>
        <v>100</v>
      </c>
      <c r="G103" s="58">
        <v>104</v>
      </c>
      <c r="H103" s="236">
        <v>128</v>
      </c>
      <c r="I103" s="58">
        <f t="shared" si="1"/>
        <v>232</v>
      </c>
      <c r="J103" s="264" t="s">
        <v>347</v>
      </c>
      <c r="L103" s="455"/>
      <c r="M103" s="455"/>
      <c r="N103" s="454"/>
      <c r="O103" s="454"/>
      <c r="P103" s="454"/>
      <c r="Q103" s="456"/>
      <c r="R103" s="456"/>
    </row>
    <row r="104" spans="1:18" s="59" customFormat="1" ht="19.5" customHeight="1" outlineLevel="1">
      <c r="A104" s="633"/>
      <c r="B104" s="69" t="s">
        <v>145</v>
      </c>
      <c r="C104" s="262">
        <v>570</v>
      </c>
      <c r="D104" s="58">
        <f>D105+D106</f>
        <v>69</v>
      </c>
      <c r="E104" s="236">
        <f>E105+E106</f>
        <v>138</v>
      </c>
      <c r="F104" s="58">
        <f t="shared" si="0"/>
        <v>207</v>
      </c>
      <c r="G104" s="58">
        <f>G105+G106</f>
        <v>206</v>
      </c>
      <c r="H104" s="236">
        <f>H105+H106</f>
        <v>535</v>
      </c>
      <c r="I104" s="58">
        <f t="shared" si="1"/>
        <v>741</v>
      </c>
      <c r="J104" s="263">
        <f>I104/C104*100</f>
        <v>130</v>
      </c>
      <c r="L104" s="455"/>
      <c r="M104" s="455"/>
      <c r="N104" s="454"/>
      <c r="O104" s="454"/>
      <c r="P104" s="454"/>
      <c r="Q104" s="456"/>
      <c r="R104" s="456"/>
    </row>
    <row r="105" spans="1:18" s="59" customFormat="1" ht="19.5" customHeight="1" outlineLevel="1">
      <c r="A105" s="633"/>
      <c r="B105" s="70" t="s">
        <v>330</v>
      </c>
      <c r="C105" s="235" t="s">
        <v>347</v>
      </c>
      <c r="D105" s="58">
        <v>35</v>
      </c>
      <c r="E105" s="236">
        <v>100</v>
      </c>
      <c r="F105" s="58">
        <f t="shared" si="0"/>
        <v>135</v>
      </c>
      <c r="G105" s="58">
        <v>162</v>
      </c>
      <c r="H105" s="236">
        <v>459</v>
      </c>
      <c r="I105" s="58">
        <f t="shared" si="1"/>
        <v>621</v>
      </c>
      <c r="J105" s="264" t="s">
        <v>347</v>
      </c>
      <c r="L105" s="455"/>
      <c r="M105" s="455"/>
      <c r="N105" s="454"/>
      <c r="O105" s="454"/>
      <c r="P105" s="454"/>
      <c r="Q105" s="456"/>
      <c r="R105" s="456"/>
    </row>
    <row r="106" spans="1:18" s="59" customFormat="1" ht="19.5" customHeight="1" outlineLevel="1">
      <c r="A106" s="633"/>
      <c r="B106" s="70" t="s">
        <v>331</v>
      </c>
      <c r="C106" s="235" t="s">
        <v>347</v>
      </c>
      <c r="D106" s="58">
        <v>34</v>
      </c>
      <c r="E106" s="236">
        <v>38</v>
      </c>
      <c r="F106" s="58">
        <f t="shared" si="0"/>
        <v>72</v>
      </c>
      <c r="G106" s="58">
        <v>44</v>
      </c>
      <c r="H106" s="236">
        <v>76</v>
      </c>
      <c r="I106" s="58">
        <f t="shared" si="1"/>
        <v>120</v>
      </c>
      <c r="J106" s="264" t="s">
        <v>347</v>
      </c>
      <c r="L106" s="455"/>
      <c r="M106" s="455"/>
      <c r="N106" s="454"/>
      <c r="O106" s="454"/>
      <c r="P106" s="454"/>
      <c r="Q106" s="456"/>
      <c r="R106" s="456"/>
    </row>
    <row r="107" spans="1:18" s="59" customFormat="1" ht="19.5" customHeight="1" outlineLevel="1">
      <c r="A107" s="634"/>
      <c r="B107" s="62" t="s">
        <v>164</v>
      </c>
      <c r="C107" s="262">
        <v>165</v>
      </c>
      <c r="D107" s="58">
        <v>0</v>
      </c>
      <c r="E107" s="236">
        <v>0</v>
      </c>
      <c r="F107" s="58">
        <f t="shared" si="0"/>
        <v>0</v>
      </c>
      <c r="G107" s="58">
        <v>0</v>
      </c>
      <c r="H107" s="236">
        <v>0</v>
      </c>
      <c r="I107" s="58">
        <f t="shared" si="1"/>
        <v>0</v>
      </c>
      <c r="J107" s="263">
        <f>I107/C107*100</f>
        <v>0</v>
      </c>
      <c r="L107" s="454"/>
      <c r="M107" s="454"/>
      <c r="N107" s="454"/>
      <c r="O107" s="454"/>
      <c r="P107" s="454"/>
      <c r="Q107" s="454"/>
      <c r="R107" s="454"/>
    </row>
    <row r="108" spans="1:18" s="61" customFormat="1" ht="19.5" customHeight="1" outlineLevel="1">
      <c r="A108" s="77">
        <v>4</v>
      </c>
      <c r="B108" s="62" t="s">
        <v>247</v>
      </c>
      <c r="C108" s="262">
        <v>26</v>
      </c>
      <c r="D108" s="60" t="s">
        <v>44</v>
      </c>
      <c r="E108" s="60" t="s">
        <v>44</v>
      </c>
      <c r="F108" s="72">
        <v>4</v>
      </c>
      <c r="G108" s="60" t="s">
        <v>44</v>
      </c>
      <c r="H108" s="60" t="s">
        <v>44</v>
      </c>
      <c r="I108" s="72">
        <v>42</v>
      </c>
      <c r="J108" s="263">
        <f>I108/C108*100</f>
        <v>161.53846153846155</v>
      </c>
      <c r="L108" s="451"/>
      <c r="M108" s="451"/>
      <c r="N108" s="451"/>
      <c r="O108" s="451"/>
      <c r="P108" s="451"/>
      <c r="Q108" s="451"/>
      <c r="R108" s="451"/>
    </row>
    <row r="109" spans="1:18" s="47" customFormat="1" ht="14.25" outlineLevel="1">
      <c r="A109" s="76" t="s">
        <v>292</v>
      </c>
      <c r="B109" s="48" t="s">
        <v>219</v>
      </c>
      <c r="C109" s="63"/>
      <c r="D109" s="64"/>
      <c r="E109" s="48"/>
      <c r="F109" s="48"/>
      <c r="G109" s="65"/>
      <c r="H109" s="65"/>
      <c r="I109" s="65"/>
      <c r="J109" s="81"/>
      <c r="L109" s="449"/>
      <c r="M109" s="449"/>
      <c r="N109" s="449"/>
      <c r="O109" s="449"/>
      <c r="P109" s="449"/>
      <c r="Q109" s="449"/>
      <c r="R109" s="449"/>
    </row>
    <row r="110" spans="1:18" s="59" customFormat="1" ht="24.75" customHeight="1">
      <c r="A110" s="614" t="s">
        <v>110</v>
      </c>
      <c r="B110" s="615"/>
      <c r="C110" s="615"/>
      <c r="D110" s="615"/>
      <c r="E110" s="615"/>
      <c r="F110" s="615"/>
      <c r="G110" s="615"/>
      <c r="H110" s="615"/>
      <c r="I110" s="615"/>
      <c r="J110" s="616"/>
      <c r="L110" s="454"/>
      <c r="M110" s="454"/>
      <c r="N110" s="454"/>
      <c r="O110" s="454"/>
      <c r="P110" s="454"/>
      <c r="Q110" s="454"/>
      <c r="R110" s="454"/>
    </row>
    <row r="111" spans="1:20" s="59" customFormat="1" ht="30" customHeight="1" outlineLevel="1">
      <c r="A111" s="617">
        <v>1</v>
      </c>
      <c r="B111" s="62" t="s">
        <v>111</v>
      </c>
      <c r="C111" s="344">
        <v>23267</v>
      </c>
      <c r="D111" s="345">
        <v>1816</v>
      </c>
      <c r="E111" s="265">
        <v>705</v>
      </c>
      <c r="F111" s="265">
        <f>D111+E111</f>
        <v>2521</v>
      </c>
      <c r="G111" s="345">
        <v>5042</v>
      </c>
      <c r="H111" s="265">
        <v>1821</v>
      </c>
      <c r="I111" s="265">
        <f>G111+H111</f>
        <v>6863</v>
      </c>
      <c r="J111" s="346">
        <f>I111/C111</f>
        <v>0.294967120814888</v>
      </c>
      <c r="L111" s="458"/>
      <c r="M111" s="458"/>
      <c r="N111" s="349"/>
      <c r="O111" s="349"/>
      <c r="P111" s="349"/>
      <c r="Q111" s="454"/>
      <c r="R111" s="456"/>
      <c r="S111" s="266"/>
      <c r="T111" s="266"/>
    </row>
    <row r="112" spans="1:20" s="59" customFormat="1" ht="19.5" customHeight="1" outlineLevel="1">
      <c r="A112" s="617"/>
      <c r="B112" s="67" t="s">
        <v>279</v>
      </c>
      <c r="C112" s="347">
        <v>9870</v>
      </c>
      <c r="D112" s="345">
        <v>922</v>
      </c>
      <c r="E112" s="265">
        <v>385</v>
      </c>
      <c r="F112" s="265">
        <f aca="true" t="shared" si="5" ref="F112:F117">D112+E112</f>
        <v>1307</v>
      </c>
      <c r="G112" s="345">
        <v>2885</v>
      </c>
      <c r="H112" s="265">
        <v>926</v>
      </c>
      <c r="I112" s="265">
        <f aca="true" t="shared" si="6" ref="I112:I117">G112+H112</f>
        <v>3811</v>
      </c>
      <c r="J112" s="346">
        <f aca="true" t="shared" si="7" ref="J112:J120">I112/C112</f>
        <v>0.3861195542046606</v>
      </c>
      <c r="L112" s="458"/>
      <c r="M112" s="458"/>
      <c r="N112" s="349"/>
      <c r="O112" s="349"/>
      <c r="P112" s="349"/>
      <c r="Q112" s="454"/>
      <c r="R112" s="456"/>
      <c r="S112" s="266"/>
      <c r="T112" s="266"/>
    </row>
    <row r="113" spans="1:20" s="59" customFormat="1" ht="30" customHeight="1" outlineLevel="1">
      <c r="A113" s="83">
        <v>2</v>
      </c>
      <c r="B113" s="62" t="s">
        <v>282</v>
      </c>
      <c r="C113" s="344">
        <v>26720</v>
      </c>
      <c r="D113" s="345">
        <v>2352</v>
      </c>
      <c r="E113" s="265">
        <v>1049</v>
      </c>
      <c r="F113" s="265">
        <f t="shared" si="5"/>
        <v>3401</v>
      </c>
      <c r="G113" s="345">
        <v>7815</v>
      </c>
      <c r="H113" s="265">
        <v>3130</v>
      </c>
      <c r="I113" s="265">
        <f t="shared" si="6"/>
        <v>10945</v>
      </c>
      <c r="J113" s="346">
        <f t="shared" si="7"/>
        <v>0.4096182634730539</v>
      </c>
      <c r="L113" s="458"/>
      <c r="M113" s="458"/>
      <c r="N113" s="349"/>
      <c r="O113" s="349"/>
      <c r="P113" s="349"/>
      <c r="Q113" s="454"/>
      <c r="R113" s="456"/>
      <c r="S113" s="266"/>
      <c r="T113" s="266"/>
    </row>
    <row r="114" spans="1:20" s="66" customFormat="1" ht="45" customHeight="1" outlineLevel="1">
      <c r="A114" s="84">
        <v>3</v>
      </c>
      <c r="B114" s="62" t="s">
        <v>182</v>
      </c>
      <c r="C114" s="344">
        <v>780</v>
      </c>
      <c r="D114" s="345">
        <v>66</v>
      </c>
      <c r="E114" s="265">
        <v>2</v>
      </c>
      <c r="F114" s="265">
        <f t="shared" si="5"/>
        <v>68</v>
      </c>
      <c r="G114" s="345">
        <v>690</v>
      </c>
      <c r="H114" s="265">
        <v>33</v>
      </c>
      <c r="I114" s="265">
        <f t="shared" si="6"/>
        <v>723</v>
      </c>
      <c r="J114" s="346">
        <f t="shared" si="7"/>
        <v>0.926923076923077</v>
      </c>
      <c r="L114" s="459"/>
      <c r="M114" s="459"/>
      <c r="N114" s="399"/>
      <c r="O114" s="399"/>
      <c r="P114" s="399"/>
      <c r="Q114" s="460"/>
      <c r="R114" s="456"/>
      <c r="S114" s="266"/>
      <c r="T114" s="266"/>
    </row>
    <row r="115" spans="1:20" s="59" customFormat="1" ht="30" customHeight="1" outlineLevel="1">
      <c r="A115" s="82">
        <v>4</v>
      </c>
      <c r="B115" s="68" t="s">
        <v>39</v>
      </c>
      <c r="C115" s="344">
        <v>8684</v>
      </c>
      <c r="D115" s="345">
        <v>485</v>
      </c>
      <c r="E115" s="265">
        <v>208</v>
      </c>
      <c r="F115" s="265">
        <f t="shared" si="5"/>
        <v>693</v>
      </c>
      <c r="G115" s="345">
        <v>2452</v>
      </c>
      <c r="H115" s="265">
        <v>1149</v>
      </c>
      <c r="I115" s="265">
        <f t="shared" si="6"/>
        <v>3601</v>
      </c>
      <c r="J115" s="346">
        <f t="shared" si="7"/>
        <v>0.41467065868263475</v>
      </c>
      <c r="L115" s="458"/>
      <c r="M115" s="458"/>
      <c r="N115" s="349"/>
      <c r="O115" s="349"/>
      <c r="P115" s="349"/>
      <c r="Q115" s="454"/>
      <c r="R115" s="456"/>
      <c r="S115" s="266"/>
      <c r="T115" s="266"/>
    </row>
    <row r="116" spans="1:18" s="61" customFormat="1" ht="33" customHeight="1" outlineLevel="1">
      <c r="A116" s="75">
        <v>5</v>
      </c>
      <c r="B116" s="62" t="s">
        <v>184</v>
      </c>
      <c r="C116" s="344">
        <v>430</v>
      </c>
      <c r="D116" s="60" t="s">
        <v>44</v>
      </c>
      <c r="E116" s="60" t="s">
        <v>44</v>
      </c>
      <c r="F116" s="344">
        <v>173</v>
      </c>
      <c r="G116" s="60" t="s">
        <v>44</v>
      </c>
      <c r="H116" s="60" t="s">
        <v>44</v>
      </c>
      <c r="I116" s="344">
        <v>428</v>
      </c>
      <c r="J116" s="346">
        <f t="shared" si="7"/>
        <v>0.9953488372093023</v>
      </c>
      <c r="L116" s="451"/>
      <c r="M116" s="451"/>
      <c r="N116" s="451"/>
      <c r="O116" s="451"/>
      <c r="P116" s="451"/>
      <c r="Q116" s="451"/>
      <c r="R116" s="451"/>
    </row>
    <row r="117" spans="1:20" s="59" customFormat="1" ht="25.5" outlineLevel="1">
      <c r="A117" s="82">
        <v>6</v>
      </c>
      <c r="B117" s="62" t="s">
        <v>283</v>
      </c>
      <c r="C117" s="344">
        <v>4844</v>
      </c>
      <c r="D117" s="345">
        <v>1393</v>
      </c>
      <c r="E117" s="265">
        <v>747</v>
      </c>
      <c r="F117" s="265">
        <f t="shared" si="5"/>
        <v>2140</v>
      </c>
      <c r="G117" s="345">
        <v>4389</v>
      </c>
      <c r="H117" s="265">
        <v>2067</v>
      </c>
      <c r="I117" s="265">
        <f t="shared" si="6"/>
        <v>6456</v>
      </c>
      <c r="J117" s="346">
        <f t="shared" si="7"/>
        <v>1.3327828241123039</v>
      </c>
      <c r="L117" s="349"/>
      <c r="M117" s="458"/>
      <c r="N117" s="349"/>
      <c r="O117" s="349"/>
      <c r="P117" s="349"/>
      <c r="Q117" s="454"/>
      <c r="R117" s="456"/>
      <c r="S117" s="266"/>
      <c r="T117" s="266"/>
    </row>
    <row r="118" spans="1:18" s="59" customFormat="1" ht="22.5" customHeight="1" outlineLevel="1">
      <c r="A118" s="82">
        <v>7</v>
      </c>
      <c r="B118" s="62" t="s">
        <v>185</v>
      </c>
      <c r="C118" s="344">
        <v>15</v>
      </c>
      <c r="D118" s="60" t="s">
        <v>44</v>
      </c>
      <c r="E118" s="60" t="s">
        <v>44</v>
      </c>
      <c r="F118" s="344">
        <v>0</v>
      </c>
      <c r="G118" s="60" t="s">
        <v>44</v>
      </c>
      <c r="H118" s="60" t="s">
        <v>44</v>
      </c>
      <c r="I118" s="265">
        <v>0</v>
      </c>
      <c r="J118" s="346">
        <f t="shared" si="7"/>
        <v>0</v>
      </c>
      <c r="L118" s="454"/>
      <c r="M118" s="454"/>
      <c r="N118" s="454"/>
      <c r="O118" s="454"/>
      <c r="P118" s="454"/>
      <c r="Q118" s="454"/>
      <c r="R118" s="454"/>
    </row>
    <row r="119" spans="1:18" s="59" customFormat="1" ht="25.5" outlineLevel="1">
      <c r="A119" s="82">
        <v>8</v>
      </c>
      <c r="B119" s="62" t="s">
        <v>186</v>
      </c>
      <c r="C119" s="235">
        <v>583</v>
      </c>
      <c r="D119" s="58">
        <v>0</v>
      </c>
      <c r="E119" s="236">
        <v>0</v>
      </c>
      <c r="F119" s="265">
        <v>0</v>
      </c>
      <c r="G119" s="58">
        <v>0</v>
      </c>
      <c r="H119" s="236">
        <v>0</v>
      </c>
      <c r="I119" s="265">
        <v>0</v>
      </c>
      <c r="J119" s="346">
        <f t="shared" si="7"/>
        <v>0</v>
      </c>
      <c r="L119" s="454"/>
      <c r="M119" s="454"/>
      <c r="N119" s="454"/>
      <c r="O119" s="454"/>
      <c r="P119" s="454"/>
      <c r="Q119" s="454"/>
      <c r="R119" s="454"/>
    </row>
    <row r="120" spans="1:18" s="61" customFormat="1" ht="30" customHeight="1" outlineLevel="1">
      <c r="A120" s="77">
        <v>9</v>
      </c>
      <c r="B120" s="62" t="s">
        <v>248</v>
      </c>
      <c r="C120" s="235">
        <v>95</v>
      </c>
      <c r="D120" s="60" t="s">
        <v>44</v>
      </c>
      <c r="E120" s="60" t="s">
        <v>44</v>
      </c>
      <c r="F120" s="344">
        <v>5</v>
      </c>
      <c r="G120" s="60" t="s">
        <v>44</v>
      </c>
      <c r="H120" s="60" t="s">
        <v>44</v>
      </c>
      <c r="I120" s="344">
        <v>109</v>
      </c>
      <c r="J120" s="346">
        <f t="shared" si="7"/>
        <v>1.1473684210526316</v>
      </c>
      <c r="L120" s="348"/>
      <c r="M120" s="348"/>
      <c r="N120" s="349"/>
      <c r="O120" s="349"/>
      <c r="P120" s="349"/>
      <c r="Q120" s="451"/>
      <c r="R120" s="451"/>
    </row>
    <row r="121" spans="1:18" s="61" customFormat="1" ht="30" customHeight="1" outlineLevel="1">
      <c r="A121" s="76" t="s">
        <v>292</v>
      </c>
      <c r="B121" s="48" t="s">
        <v>219</v>
      </c>
      <c r="C121" s="235"/>
      <c r="D121" s="258"/>
      <c r="E121" s="60"/>
      <c r="F121" s="344"/>
      <c r="G121" s="60"/>
      <c r="H121" s="60"/>
      <c r="I121" s="344"/>
      <c r="J121" s="346"/>
      <c r="L121" s="348"/>
      <c r="M121" s="348"/>
      <c r="N121" s="349"/>
      <c r="O121" s="349"/>
      <c r="P121" s="349"/>
      <c r="Q121" s="451"/>
      <c r="R121" s="451"/>
    </row>
    <row r="122" spans="1:18" s="47" customFormat="1" ht="111.75" customHeight="1" outlineLevel="1" thickBot="1">
      <c r="A122" s="530" t="s">
        <v>313</v>
      </c>
      <c r="B122" s="531"/>
      <c r="C122" s="532" t="s">
        <v>379</v>
      </c>
      <c r="D122" s="533"/>
      <c r="E122" s="533"/>
      <c r="F122" s="533"/>
      <c r="G122" s="533"/>
      <c r="H122" s="533"/>
      <c r="I122" s="533"/>
      <c r="J122" s="534"/>
      <c r="L122" s="449"/>
      <c r="M122" s="449"/>
      <c r="N122" s="449"/>
      <c r="O122" s="449"/>
      <c r="P122" s="449"/>
      <c r="Q122" s="449"/>
      <c r="R122" s="449"/>
    </row>
    <row r="123" spans="1:18" s="59" customFormat="1" ht="24.75" customHeight="1">
      <c r="A123" s="614" t="s">
        <v>112</v>
      </c>
      <c r="B123" s="615"/>
      <c r="C123" s="615"/>
      <c r="D123" s="615"/>
      <c r="E123" s="615"/>
      <c r="F123" s="615"/>
      <c r="G123" s="615"/>
      <c r="H123" s="615"/>
      <c r="I123" s="615"/>
      <c r="J123" s="616"/>
      <c r="L123" s="454"/>
      <c r="M123" s="454"/>
      <c r="N123" s="454"/>
      <c r="O123" s="454"/>
      <c r="P123" s="454"/>
      <c r="Q123" s="454"/>
      <c r="R123" s="454"/>
    </row>
    <row r="124" spans="1:18" s="61" customFormat="1" ht="30" customHeight="1" outlineLevel="1">
      <c r="A124" s="77">
        <v>1</v>
      </c>
      <c r="B124" s="62" t="s">
        <v>325</v>
      </c>
      <c r="C124" s="384">
        <v>7645</v>
      </c>
      <c r="D124" s="344" t="s">
        <v>44</v>
      </c>
      <c r="E124" s="344" t="s">
        <v>44</v>
      </c>
      <c r="F124" s="384">
        <v>1494</v>
      </c>
      <c r="G124" s="344" t="s">
        <v>44</v>
      </c>
      <c r="H124" s="344" t="s">
        <v>44</v>
      </c>
      <c r="I124" s="384">
        <v>2791</v>
      </c>
      <c r="J124" s="385">
        <f>I124/C124*100</f>
        <v>36.50752125572269</v>
      </c>
      <c r="L124" s="348"/>
      <c r="M124" s="348"/>
      <c r="N124" s="400"/>
      <c r="O124" s="400"/>
      <c r="P124" s="400"/>
      <c r="Q124" s="451"/>
      <c r="R124" s="461"/>
    </row>
    <row r="125" spans="1:18" s="59" customFormat="1" ht="27.75" customHeight="1" outlineLevel="1">
      <c r="A125" s="625">
        <v>2</v>
      </c>
      <c r="B125" s="62" t="s">
        <v>113</v>
      </c>
      <c r="C125" s="384">
        <v>15097</v>
      </c>
      <c r="D125" s="265">
        <v>3603</v>
      </c>
      <c r="E125" s="265">
        <v>3282</v>
      </c>
      <c r="F125" s="345">
        <f>D125+E125</f>
        <v>6885</v>
      </c>
      <c r="G125" s="265">
        <v>11764</v>
      </c>
      <c r="H125" s="265">
        <v>8481</v>
      </c>
      <c r="I125" s="345">
        <f>G125+H125</f>
        <v>20245</v>
      </c>
      <c r="J125" s="385">
        <f aca="true" t="shared" si="8" ref="J125:J137">I125/C125*100</f>
        <v>134.09948996489368</v>
      </c>
      <c r="L125" s="458"/>
      <c r="M125" s="458"/>
      <c r="N125" s="349"/>
      <c r="O125" s="349"/>
      <c r="P125" s="394"/>
      <c r="Q125" s="456"/>
      <c r="R125" s="461"/>
    </row>
    <row r="126" spans="1:18" s="59" customFormat="1" ht="19.5" customHeight="1" outlineLevel="1">
      <c r="A126" s="617"/>
      <c r="B126" s="67" t="s">
        <v>141</v>
      </c>
      <c r="C126" s="386">
        <v>2113</v>
      </c>
      <c r="D126" s="265">
        <v>554</v>
      </c>
      <c r="E126" s="265">
        <v>541</v>
      </c>
      <c r="F126" s="345">
        <f>D126+E126</f>
        <v>1095</v>
      </c>
      <c r="G126" s="265">
        <v>2128</v>
      </c>
      <c r="H126" s="265">
        <v>1481</v>
      </c>
      <c r="I126" s="345">
        <f>G126+H126</f>
        <v>3609</v>
      </c>
      <c r="J126" s="385">
        <f t="shared" si="8"/>
        <v>170.7998106956933</v>
      </c>
      <c r="L126" s="458"/>
      <c r="M126" s="458"/>
      <c r="N126" s="349"/>
      <c r="O126" s="349"/>
      <c r="P126" s="394"/>
      <c r="Q126" s="456"/>
      <c r="R126" s="461"/>
    </row>
    <row r="127" spans="1:18" s="59" customFormat="1" ht="25.5" outlineLevel="1">
      <c r="A127" s="83">
        <v>3</v>
      </c>
      <c r="B127" s="68" t="s">
        <v>326</v>
      </c>
      <c r="C127" s="386">
        <v>7496</v>
      </c>
      <c r="D127" s="387">
        <v>1057</v>
      </c>
      <c r="E127" s="387">
        <v>1433</v>
      </c>
      <c r="F127" s="388">
        <f>D127+E127</f>
        <v>2490</v>
      </c>
      <c r="G127" s="387">
        <v>1057</v>
      </c>
      <c r="H127" s="387">
        <v>1433</v>
      </c>
      <c r="I127" s="388">
        <f>G127+H127</f>
        <v>2490</v>
      </c>
      <c r="J127" s="385">
        <f t="shared" si="8"/>
        <v>33.217716115261474</v>
      </c>
      <c r="L127" s="454"/>
      <c r="M127" s="454"/>
      <c r="N127" s="454"/>
      <c r="O127" s="454"/>
      <c r="P127" s="394"/>
      <c r="Q127" s="456"/>
      <c r="R127" s="461"/>
    </row>
    <row r="128" spans="1:18" s="61" customFormat="1" ht="30" customHeight="1" outlineLevel="1">
      <c r="A128" s="77">
        <v>4</v>
      </c>
      <c r="B128" s="68" t="s">
        <v>40</v>
      </c>
      <c r="C128" s="389" t="s">
        <v>316</v>
      </c>
      <c r="D128" s="344" t="s">
        <v>44</v>
      </c>
      <c r="E128" s="344" t="s">
        <v>44</v>
      </c>
      <c r="F128" s="384">
        <v>1230</v>
      </c>
      <c r="G128" s="344" t="s">
        <v>44</v>
      </c>
      <c r="H128" s="344" t="s">
        <v>44</v>
      </c>
      <c r="I128" s="384">
        <v>1989</v>
      </c>
      <c r="J128" s="390" t="s">
        <v>44</v>
      </c>
      <c r="L128" s="348"/>
      <c r="M128" s="348"/>
      <c r="N128" s="349"/>
      <c r="O128" s="349"/>
      <c r="P128" s="394"/>
      <c r="Q128" s="456"/>
      <c r="R128" s="461"/>
    </row>
    <row r="129" spans="1:18" s="61" customFormat="1" ht="30" customHeight="1" outlineLevel="1">
      <c r="A129" s="75">
        <v>5</v>
      </c>
      <c r="B129" s="62" t="s">
        <v>327</v>
      </c>
      <c r="C129" s="384">
        <v>60</v>
      </c>
      <c r="D129" s="344" t="s">
        <v>44</v>
      </c>
      <c r="E129" s="344" t="s">
        <v>44</v>
      </c>
      <c r="F129" s="384">
        <v>80</v>
      </c>
      <c r="G129" s="344" t="s">
        <v>44</v>
      </c>
      <c r="H129" s="344" t="s">
        <v>44</v>
      </c>
      <c r="I129" s="384">
        <v>165</v>
      </c>
      <c r="J129" s="385">
        <f t="shared" si="8"/>
        <v>275</v>
      </c>
      <c r="L129" s="451"/>
      <c r="M129" s="451"/>
      <c r="N129" s="451"/>
      <c r="O129" s="451"/>
      <c r="P129" s="394"/>
      <c r="Q129" s="456"/>
      <c r="R129" s="461"/>
    </row>
    <row r="130" spans="1:18" s="59" customFormat="1" ht="38.25" outlineLevel="1">
      <c r="A130" s="82">
        <v>6</v>
      </c>
      <c r="B130" s="62" t="s">
        <v>114</v>
      </c>
      <c r="C130" s="384">
        <v>539</v>
      </c>
      <c r="D130" s="265">
        <v>223</v>
      </c>
      <c r="E130" s="265">
        <v>267</v>
      </c>
      <c r="F130" s="345">
        <f>D130+E130</f>
        <v>490</v>
      </c>
      <c r="G130" s="265">
        <v>290</v>
      </c>
      <c r="H130" s="265">
        <v>469</v>
      </c>
      <c r="I130" s="345">
        <f>G130+H130</f>
        <v>759</v>
      </c>
      <c r="J130" s="385">
        <f t="shared" si="8"/>
        <v>140.81632653061226</v>
      </c>
      <c r="L130" s="458"/>
      <c r="M130" s="458"/>
      <c r="N130" s="349"/>
      <c r="O130" s="349"/>
      <c r="P130" s="394"/>
      <c r="Q130" s="456"/>
      <c r="R130" s="461"/>
    </row>
    <row r="131" spans="1:18" s="59" customFormat="1" ht="38.25" outlineLevel="1">
      <c r="A131" s="82">
        <v>7</v>
      </c>
      <c r="B131" s="62" t="s">
        <v>328</v>
      </c>
      <c r="C131" s="384">
        <v>611</v>
      </c>
      <c r="D131" s="387">
        <v>213</v>
      </c>
      <c r="E131" s="387">
        <v>246</v>
      </c>
      <c r="F131" s="388">
        <f>D131+E131</f>
        <v>459</v>
      </c>
      <c r="G131" s="387">
        <v>213</v>
      </c>
      <c r="H131" s="387">
        <v>246</v>
      </c>
      <c r="I131" s="388">
        <f>G131+H131</f>
        <v>459</v>
      </c>
      <c r="J131" s="385">
        <f t="shared" si="8"/>
        <v>75.12274959083469</v>
      </c>
      <c r="L131" s="454"/>
      <c r="M131" s="454"/>
      <c r="N131" s="454"/>
      <c r="O131" s="454"/>
      <c r="P131" s="394"/>
      <c r="Q131" s="456"/>
      <c r="R131" s="461"/>
    </row>
    <row r="132" spans="1:18" s="59" customFormat="1" ht="25.5" outlineLevel="1">
      <c r="A132" s="234">
        <v>8</v>
      </c>
      <c r="B132" s="68" t="s">
        <v>249</v>
      </c>
      <c r="C132" s="391">
        <v>12</v>
      </c>
      <c r="D132" s="344" t="s">
        <v>44</v>
      </c>
      <c r="E132" s="344" t="s">
        <v>44</v>
      </c>
      <c r="F132" s="345">
        <v>7</v>
      </c>
      <c r="G132" s="344" t="s">
        <v>44</v>
      </c>
      <c r="H132" s="344" t="s">
        <v>44</v>
      </c>
      <c r="I132" s="345">
        <v>33</v>
      </c>
      <c r="J132" s="385">
        <f t="shared" si="8"/>
        <v>275</v>
      </c>
      <c r="L132" s="348"/>
      <c r="M132" s="348"/>
      <c r="N132" s="349"/>
      <c r="O132" s="349"/>
      <c r="P132" s="394"/>
      <c r="Q132" s="456"/>
      <c r="R132" s="461"/>
    </row>
    <row r="133" spans="1:18" s="59" customFormat="1" ht="30" customHeight="1" outlineLevel="1">
      <c r="A133" s="625">
        <v>9</v>
      </c>
      <c r="B133" s="62" t="s">
        <v>149</v>
      </c>
      <c r="C133" s="384">
        <v>24</v>
      </c>
      <c r="D133" s="265">
        <v>12</v>
      </c>
      <c r="E133" s="265">
        <v>19</v>
      </c>
      <c r="F133" s="345">
        <f>D133+E133</f>
        <v>31</v>
      </c>
      <c r="G133" s="265">
        <v>12</v>
      </c>
      <c r="H133" s="265">
        <v>19</v>
      </c>
      <c r="I133" s="345">
        <f>G133+H133</f>
        <v>31</v>
      </c>
      <c r="J133" s="385">
        <f t="shared" si="8"/>
        <v>129.16666666666669</v>
      </c>
      <c r="L133" s="458"/>
      <c r="M133" s="458"/>
      <c r="N133" s="349"/>
      <c r="O133" s="349"/>
      <c r="P133" s="394"/>
      <c r="Q133" s="456"/>
      <c r="R133" s="461"/>
    </row>
    <row r="134" spans="1:18" s="59" customFormat="1" ht="19.5" customHeight="1" outlineLevel="1">
      <c r="A134" s="617"/>
      <c r="B134" s="69" t="s">
        <v>215</v>
      </c>
      <c r="C134" s="392">
        <v>12</v>
      </c>
      <c r="D134" s="265">
        <v>3</v>
      </c>
      <c r="E134" s="265">
        <v>1</v>
      </c>
      <c r="F134" s="345">
        <f>D134+E134</f>
        <v>4</v>
      </c>
      <c r="G134" s="265">
        <v>3</v>
      </c>
      <c r="H134" s="265">
        <v>1</v>
      </c>
      <c r="I134" s="345">
        <f>G134+H134</f>
        <v>4</v>
      </c>
      <c r="J134" s="385">
        <f t="shared" si="8"/>
        <v>33.33333333333333</v>
      </c>
      <c r="L134" s="458"/>
      <c r="M134" s="458"/>
      <c r="N134" s="349"/>
      <c r="O134" s="349"/>
      <c r="P134" s="394"/>
      <c r="Q134" s="456"/>
      <c r="R134" s="461"/>
    </row>
    <row r="135" spans="1:18" s="59" customFormat="1" ht="19.5" customHeight="1" outlineLevel="1">
      <c r="A135" s="617"/>
      <c r="B135" s="69" t="s">
        <v>218</v>
      </c>
      <c r="C135" s="392">
        <v>12</v>
      </c>
      <c r="D135" s="265">
        <v>9</v>
      </c>
      <c r="E135" s="265">
        <v>18</v>
      </c>
      <c r="F135" s="345">
        <f>D135+E135</f>
        <v>27</v>
      </c>
      <c r="G135" s="265">
        <v>9</v>
      </c>
      <c r="H135" s="265">
        <v>18</v>
      </c>
      <c r="I135" s="345">
        <f>G135+H135</f>
        <v>27</v>
      </c>
      <c r="J135" s="385">
        <f t="shared" si="8"/>
        <v>225</v>
      </c>
      <c r="L135" s="458"/>
      <c r="M135" s="458"/>
      <c r="N135" s="349"/>
      <c r="O135" s="349"/>
      <c r="P135" s="394"/>
      <c r="Q135" s="456"/>
      <c r="R135" s="461"/>
    </row>
    <row r="136" spans="1:18" s="59" customFormat="1" ht="25.5" outlineLevel="1">
      <c r="A136" s="234">
        <v>10</v>
      </c>
      <c r="B136" s="62" t="s">
        <v>250</v>
      </c>
      <c r="C136" s="391">
        <v>40</v>
      </c>
      <c r="D136" s="265">
        <v>12</v>
      </c>
      <c r="E136" s="265">
        <v>105</v>
      </c>
      <c r="F136" s="345">
        <f>D136+E136</f>
        <v>117</v>
      </c>
      <c r="G136" s="265">
        <v>441</v>
      </c>
      <c r="H136" s="265">
        <v>569</v>
      </c>
      <c r="I136" s="345">
        <f>G136+H136</f>
        <v>1010</v>
      </c>
      <c r="J136" s="385">
        <f t="shared" si="8"/>
        <v>2525</v>
      </c>
      <c r="L136" s="458"/>
      <c r="M136" s="458"/>
      <c r="N136" s="349"/>
      <c r="O136" s="349"/>
      <c r="P136" s="394"/>
      <c r="Q136" s="456"/>
      <c r="R136" s="461"/>
    </row>
    <row r="137" spans="1:18" s="59" customFormat="1" ht="19.5" customHeight="1" outlineLevel="1">
      <c r="A137" s="83">
        <v>11</v>
      </c>
      <c r="B137" s="62" t="s">
        <v>115</v>
      </c>
      <c r="C137" s="384">
        <v>135</v>
      </c>
      <c r="D137" s="265">
        <v>12</v>
      </c>
      <c r="E137" s="265">
        <v>13</v>
      </c>
      <c r="F137" s="345">
        <f>D137+E137</f>
        <v>25</v>
      </c>
      <c r="G137" s="265">
        <v>91</v>
      </c>
      <c r="H137" s="265">
        <v>94</v>
      </c>
      <c r="I137" s="345">
        <f>G137+H137</f>
        <v>185</v>
      </c>
      <c r="J137" s="385">
        <f t="shared" si="8"/>
        <v>137.03703703703704</v>
      </c>
      <c r="L137" s="454"/>
      <c r="M137" s="454"/>
      <c r="N137" s="454"/>
      <c r="O137" s="454"/>
      <c r="P137" s="454"/>
      <c r="Q137" s="454"/>
      <c r="R137" s="454"/>
    </row>
    <row r="138" spans="1:18" s="59" customFormat="1" ht="19.5" customHeight="1" outlineLevel="1">
      <c r="A138" s="629">
        <v>12</v>
      </c>
      <c r="B138" s="626" t="s">
        <v>280</v>
      </c>
      <c r="C138" s="627"/>
      <c r="D138" s="627"/>
      <c r="E138" s="627"/>
      <c r="F138" s="627"/>
      <c r="G138" s="627"/>
      <c r="H138" s="627"/>
      <c r="I138" s="627"/>
      <c r="J138" s="628"/>
      <c r="L138" s="454"/>
      <c r="M138" s="454"/>
      <c r="N138" s="454"/>
      <c r="O138" s="454"/>
      <c r="P138" s="454"/>
      <c r="Q138" s="454"/>
      <c r="R138" s="454"/>
    </row>
    <row r="139" spans="1:18" s="59" customFormat="1" ht="19.5" customHeight="1" outlineLevel="1">
      <c r="A139" s="630"/>
      <c r="B139" s="68" t="s">
        <v>252</v>
      </c>
      <c r="C139" s="389" t="s">
        <v>316</v>
      </c>
      <c r="D139" s="344">
        <v>0</v>
      </c>
      <c r="E139" s="344">
        <v>1</v>
      </c>
      <c r="F139" s="345">
        <f>D139+E139</f>
        <v>1</v>
      </c>
      <c r="G139" s="344">
        <v>0</v>
      </c>
      <c r="H139" s="344">
        <v>1</v>
      </c>
      <c r="I139" s="345">
        <f>G139+H139</f>
        <v>1</v>
      </c>
      <c r="J139" s="393" t="s">
        <v>44</v>
      </c>
      <c r="L139" s="454"/>
      <c r="M139" s="454"/>
      <c r="N139" s="454"/>
      <c r="O139" s="454"/>
      <c r="P139" s="454"/>
      <c r="Q139" s="454"/>
      <c r="R139" s="454"/>
    </row>
    <row r="140" spans="1:18" s="59" customFormat="1" ht="19.5" customHeight="1" outlineLevel="1">
      <c r="A140" s="630"/>
      <c r="B140" s="71" t="s">
        <v>253</v>
      </c>
      <c r="C140" s="389" t="s">
        <v>316</v>
      </c>
      <c r="D140" s="265">
        <v>3</v>
      </c>
      <c r="E140" s="265">
        <v>1</v>
      </c>
      <c r="F140" s="345">
        <f>D140+E140</f>
        <v>4</v>
      </c>
      <c r="G140" s="265">
        <v>3</v>
      </c>
      <c r="H140" s="265">
        <v>1</v>
      </c>
      <c r="I140" s="345">
        <f>G140+H140</f>
        <v>4</v>
      </c>
      <c r="J140" s="393" t="s">
        <v>44</v>
      </c>
      <c r="L140" s="454"/>
      <c r="M140" s="454"/>
      <c r="N140" s="454"/>
      <c r="O140" s="454"/>
      <c r="P140" s="454"/>
      <c r="Q140" s="454"/>
      <c r="R140" s="454"/>
    </row>
    <row r="141" spans="1:18" s="66" customFormat="1" ht="12.75" outlineLevel="1">
      <c r="A141" s="631"/>
      <c r="B141" s="68" t="s">
        <v>251</v>
      </c>
      <c r="C141" s="389" t="s">
        <v>316</v>
      </c>
      <c r="D141" s="265">
        <v>55</v>
      </c>
      <c r="E141" s="265">
        <v>59</v>
      </c>
      <c r="F141" s="345">
        <f>D141+E141</f>
        <v>114</v>
      </c>
      <c r="G141" s="265">
        <v>55</v>
      </c>
      <c r="H141" s="265">
        <v>59</v>
      </c>
      <c r="I141" s="345">
        <f>G141+H141</f>
        <v>114</v>
      </c>
      <c r="J141" s="393" t="s">
        <v>44</v>
      </c>
      <c r="L141" s="460"/>
      <c r="M141" s="460"/>
      <c r="N141" s="460"/>
      <c r="O141" s="460"/>
      <c r="P141" s="460"/>
      <c r="Q141" s="460"/>
      <c r="R141" s="460"/>
    </row>
    <row r="142" spans="1:18" s="66" customFormat="1" ht="30" customHeight="1" outlineLevel="1">
      <c r="A142" s="82">
        <v>13</v>
      </c>
      <c r="B142" s="68" t="s">
        <v>281</v>
      </c>
      <c r="C142" s="389" t="s">
        <v>316</v>
      </c>
      <c r="D142" s="344" t="s">
        <v>44</v>
      </c>
      <c r="E142" s="344" t="s">
        <v>44</v>
      </c>
      <c r="F142" s="394">
        <v>114</v>
      </c>
      <c r="G142" s="344" t="s">
        <v>44</v>
      </c>
      <c r="H142" s="344" t="s">
        <v>44</v>
      </c>
      <c r="I142" s="345">
        <v>114</v>
      </c>
      <c r="J142" s="393" t="s">
        <v>44</v>
      </c>
      <c r="L142" s="460"/>
      <c r="M142" s="460"/>
      <c r="N142" s="460"/>
      <c r="O142" s="460"/>
      <c r="P142" s="460"/>
      <c r="Q142" s="460"/>
      <c r="R142" s="460"/>
    </row>
    <row r="143" spans="1:18" s="66" customFormat="1" ht="14.25" outlineLevel="1">
      <c r="A143" s="76" t="s">
        <v>292</v>
      </c>
      <c r="B143" s="48" t="s">
        <v>219</v>
      </c>
      <c r="C143" s="63"/>
      <c r="D143" s="64"/>
      <c r="E143" s="48"/>
      <c r="F143" s="48"/>
      <c r="G143" s="65"/>
      <c r="H143" s="65"/>
      <c r="I143" s="65"/>
      <c r="J143" s="81"/>
      <c r="L143" s="460"/>
      <c r="M143" s="460"/>
      <c r="N143" s="460"/>
      <c r="O143" s="460"/>
      <c r="P143" s="460"/>
      <c r="Q143" s="460"/>
      <c r="R143" s="460"/>
    </row>
    <row r="144" spans="1:18" s="66" customFormat="1" ht="15" outlineLevel="1">
      <c r="A144" s="635" t="s">
        <v>313</v>
      </c>
      <c r="B144" s="636"/>
      <c r="C144" s="396"/>
      <c r="D144" s="396"/>
      <c r="E144" s="395"/>
      <c r="F144" s="395"/>
      <c r="G144" s="397"/>
      <c r="H144" s="397"/>
      <c r="I144" s="397"/>
      <c r="J144" s="398"/>
      <c r="L144" s="460"/>
      <c r="M144" s="460"/>
      <c r="N144" s="460"/>
      <c r="O144" s="460"/>
      <c r="P144" s="460"/>
      <c r="Q144" s="460"/>
      <c r="R144" s="460"/>
    </row>
    <row r="145" spans="1:18" s="66" customFormat="1" ht="12.75" outlineLevel="1">
      <c r="A145" s="637" t="s">
        <v>0</v>
      </c>
      <c r="B145" s="638"/>
      <c r="C145" s="638"/>
      <c r="D145" s="638"/>
      <c r="E145" s="638"/>
      <c r="F145" s="638"/>
      <c r="G145" s="638"/>
      <c r="H145" s="638"/>
      <c r="I145" s="638"/>
      <c r="J145" s="639"/>
      <c r="L145" s="460"/>
      <c r="M145" s="460"/>
      <c r="N145" s="460"/>
      <c r="O145" s="460"/>
      <c r="P145" s="460"/>
      <c r="Q145" s="460"/>
      <c r="R145" s="460"/>
    </row>
    <row r="146" spans="1:18" s="66" customFormat="1" ht="12.75" outlineLevel="1">
      <c r="A146" s="637" t="s">
        <v>254</v>
      </c>
      <c r="B146" s="638"/>
      <c r="C146" s="638"/>
      <c r="D146" s="638"/>
      <c r="E146" s="638"/>
      <c r="F146" s="638"/>
      <c r="G146" s="638"/>
      <c r="H146" s="638"/>
      <c r="I146" s="638"/>
      <c r="J146" s="639"/>
      <c r="L146" s="460"/>
      <c r="M146" s="460"/>
      <c r="N146" s="460"/>
      <c r="O146" s="460"/>
      <c r="P146" s="460"/>
      <c r="Q146" s="460"/>
      <c r="R146" s="460"/>
    </row>
    <row r="147" spans="1:18" s="66" customFormat="1" ht="37.5" customHeight="1" outlineLevel="1">
      <c r="A147" s="637" t="s">
        <v>418</v>
      </c>
      <c r="B147" s="638"/>
      <c r="C147" s="638"/>
      <c r="D147" s="638"/>
      <c r="E147" s="638"/>
      <c r="F147" s="638"/>
      <c r="G147" s="638"/>
      <c r="H147" s="638"/>
      <c r="I147" s="638"/>
      <c r="J147" s="639"/>
      <c r="L147" s="460"/>
      <c r="M147" s="460"/>
      <c r="N147" s="460"/>
      <c r="O147" s="460"/>
      <c r="P147" s="460"/>
      <c r="Q147" s="460"/>
      <c r="R147" s="460"/>
    </row>
    <row r="148" spans="1:18" s="59" customFormat="1" ht="24.75" customHeight="1">
      <c r="A148" s="614" t="s">
        <v>116</v>
      </c>
      <c r="B148" s="615"/>
      <c r="C148" s="615"/>
      <c r="D148" s="615"/>
      <c r="E148" s="615"/>
      <c r="F148" s="615"/>
      <c r="G148" s="615"/>
      <c r="H148" s="615"/>
      <c r="I148" s="615"/>
      <c r="J148" s="616"/>
      <c r="L148" s="454"/>
      <c r="M148" s="454"/>
      <c r="N148" s="454"/>
      <c r="O148" s="454"/>
      <c r="P148" s="454"/>
      <c r="Q148" s="454"/>
      <c r="R148" s="454"/>
    </row>
    <row r="149" spans="1:18" s="61" customFormat="1" ht="30" customHeight="1" outlineLevel="1">
      <c r="A149" s="77">
        <v>1</v>
      </c>
      <c r="B149" s="68" t="s">
        <v>127</v>
      </c>
      <c r="C149" s="344">
        <v>228</v>
      </c>
      <c r="D149" s="389" t="s">
        <v>44</v>
      </c>
      <c r="E149" s="389" t="s">
        <v>44</v>
      </c>
      <c r="F149" s="384">
        <v>10</v>
      </c>
      <c r="G149" s="389" t="s">
        <v>44</v>
      </c>
      <c r="H149" s="389" t="s">
        <v>44</v>
      </c>
      <c r="I149" s="384">
        <v>99</v>
      </c>
      <c r="J149" s="426">
        <f>I149/C149</f>
        <v>0.4342105263157895</v>
      </c>
      <c r="L149" s="462"/>
      <c r="M149" s="462"/>
      <c r="N149" s="463"/>
      <c r="O149" s="451"/>
      <c r="P149" s="451"/>
      <c r="Q149" s="451"/>
      <c r="R149" s="461"/>
    </row>
    <row r="150" spans="1:18" s="66" customFormat="1" ht="30" customHeight="1" outlineLevel="1">
      <c r="A150" s="82">
        <v>2</v>
      </c>
      <c r="B150" s="62" t="s">
        <v>38</v>
      </c>
      <c r="C150" s="389" t="s">
        <v>316</v>
      </c>
      <c r="D150" s="265">
        <v>263</v>
      </c>
      <c r="E150" s="265">
        <v>250</v>
      </c>
      <c r="F150" s="345">
        <v>513</v>
      </c>
      <c r="G150" s="265">
        <v>1555</v>
      </c>
      <c r="H150" s="265">
        <v>1627</v>
      </c>
      <c r="I150" s="345">
        <v>3182</v>
      </c>
      <c r="J150" s="85" t="s">
        <v>44</v>
      </c>
      <c r="L150" s="464"/>
      <c r="M150" s="464"/>
      <c r="N150" s="465"/>
      <c r="O150" s="460"/>
      <c r="P150" s="466"/>
      <c r="Q150" s="466"/>
      <c r="R150" s="466"/>
    </row>
    <row r="151" spans="1:18" s="61" customFormat="1" ht="38.25" outlineLevel="1">
      <c r="A151" s="564">
        <v>3</v>
      </c>
      <c r="B151" s="68" t="s">
        <v>294</v>
      </c>
      <c r="C151" s="344">
        <v>665</v>
      </c>
      <c r="D151" s="389" t="s">
        <v>44</v>
      </c>
      <c r="E151" s="389" t="s">
        <v>44</v>
      </c>
      <c r="F151" s="384">
        <v>81</v>
      </c>
      <c r="G151" s="389" t="s">
        <v>44</v>
      </c>
      <c r="H151" s="389" t="s">
        <v>44</v>
      </c>
      <c r="I151" s="384">
        <v>367</v>
      </c>
      <c r="J151" s="426">
        <f>I151/C151</f>
        <v>0.5518796992481203</v>
      </c>
      <c r="L151" s="462"/>
      <c r="M151" s="462"/>
      <c r="N151" s="463"/>
      <c r="O151" s="451"/>
      <c r="P151" s="451"/>
      <c r="Q151" s="451"/>
      <c r="R151" s="466"/>
    </row>
    <row r="152" spans="1:18" s="61" customFormat="1" ht="19.5" customHeight="1" outlineLevel="1">
      <c r="A152" s="564"/>
      <c r="B152" s="69" t="s">
        <v>284</v>
      </c>
      <c r="C152" s="427">
        <v>283</v>
      </c>
      <c r="D152" s="389" t="s">
        <v>44</v>
      </c>
      <c r="E152" s="389" t="s">
        <v>44</v>
      </c>
      <c r="F152" s="384">
        <v>49</v>
      </c>
      <c r="G152" s="389" t="s">
        <v>44</v>
      </c>
      <c r="H152" s="389" t="s">
        <v>44</v>
      </c>
      <c r="I152" s="384">
        <v>209</v>
      </c>
      <c r="J152" s="426">
        <f aca="true" t="shared" si="9" ref="J152:J157">I152/C152</f>
        <v>0.7385159010600707</v>
      </c>
      <c r="L152" s="462"/>
      <c r="M152" s="462"/>
      <c r="N152" s="463"/>
      <c r="O152" s="451"/>
      <c r="P152" s="451"/>
      <c r="Q152" s="451"/>
      <c r="R152" s="466"/>
    </row>
    <row r="153" spans="1:18" s="61" customFormat="1" ht="19.5" customHeight="1" outlineLevel="1">
      <c r="A153" s="564"/>
      <c r="B153" s="69" t="s">
        <v>285</v>
      </c>
      <c r="C153" s="427">
        <v>382</v>
      </c>
      <c r="D153" s="389" t="s">
        <v>44</v>
      </c>
      <c r="E153" s="389" t="s">
        <v>44</v>
      </c>
      <c r="F153" s="384">
        <v>32</v>
      </c>
      <c r="G153" s="389" t="s">
        <v>44</v>
      </c>
      <c r="H153" s="389" t="s">
        <v>44</v>
      </c>
      <c r="I153" s="384">
        <v>158</v>
      </c>
      <c r="J153" s="426">
        <f t="shared" si="9"/>
        <v>0.41361256544502617</v>
      </c>
      <c r="L153" s="462"/>
      <c r="M153" s="462"/>
      <c r="N153" s="463"/>
      <c r="O153" s="451"/>
      <c r="P153" s="451"/>
      <c r="Q153" s="451"/>
      <c r="R153" s="466"/>
    </row>
    <row r="154" spans="1:18" s="61" customFormat="1" ht="27.75" customHeight="1" outlineLevel="1">
      <c r="A154" s="75">
        <v>4</v>
      </c>
      <c r="B154" s="62" t="s">
        <v>258</v>
      </c>
      <c r="C154" s="427">
        <v>402</v>
      </c>
      <c r="D154" s="389" t="s">
        <v>44</v>
      </c>
      <c r="E154" s="389" t="s">
        <v>44</v>
      </c>
      <c r="F154" s="384">
        <v>0</v>
      </c>
      <c r="G154" s="389" t="s">
        <v>44</v>
      </c>
      <c r="H154" s="389" t="s">
        <v>44</v>
      </c>
      <c r="I154" s="384">
        <v>0</v>
      </c>
      <c r="J154" s="426">
        <f t="shared" si="9"/>
        <v>0</v>
      </c>
      <c r="L154" s="467"/>
      <c r="M154" s="467"/>
      <c r="N154" s="467"/>
      <c r="O154" s="451"/>
      <c r="P154" s="451"/>
      <c r="Q154" s="451"/>
      <c r="R154" s="466"/>
    </row>
    <row r="155" spans="1:18" s="61" customFormat="1" ht="32.25" customHeight="1" outlineLevel="1">
      <c r="A155" s="75">
        <v>5</v>
      </c>
      <c r="B155" s="62" t="s">
        <v>314</v>
      </c>
      <c r="C155" s="344">
        <v>139</v>
      </c>
      <c r="D155" s="389" t="s">
        <v>44</v>
      </c>
      <c r="E155" s="389" t="s">
        <v>44</v>
      </c>
      <c r="F155" s="384">
        <v>4</v>
      </c>
      <c r="G155" s="389" t="s">
        <v>44</v>
      </c>
      <c r="H155" s="389" t="s">
        <v>44</v>
      </c>
      <c r="I155" s="384">
        <v>114</v>
      </c>
      <c r="J155" s="426">
        <f t="shared" si="9"/>
        <v>0.8201438848920863</v>
      </c>
      <c r="L155" s="462"/>
      <c r="M155" s="462"/>
      <c r="N155" s="463"/>
      <c r="O155" s="451"/>
      <c r="P155" s="451"/>
      <c r="Q155" s="451"/>
      <c r="R155" s="466"/>
    </row>
    <row r="156" spans="1:18" s="61" customFormat="1" ht="30" customHeight="1" outlineLevel="1">
      <c r="A156" s="75">
        <v>6</v>
      </c>
      <c r="B156" s="62" t="s">
        <v>126</v>
      </c>
      <c r="C156" s="344">
        <v>105</v>
      </c>
      <c r="D156" s="389" t="s">
        <v>44</v>
      </c>
      <c r="E156" s="389" t="s">
        <v>44</v>
      </c>
      <c r="F156" s="384">
        <v>0</v>
      </c>
      <c r="G156" s="389" t="s">
        <v>44</v>
      </c>
      <c r="H156" s="389" t="s">
        <v>44</v>
      </c>
      <c r="I156" s="384">
        <v>55</v>
      </c>
      <c r="J156" s="426">
        <f t="shared" si="9"/>
        <v>0.5238095238095238</v>
      </c>
      <c r="L156" s="462"/>
      <c r="M156" s="462"/>
      <c r="N156" s="463"/>
      <c r="O156" s="451"/>
      <c r="P156" s="451"/>
      <c r="Q156" s="451"/>
      <c r="R156" s="466"/>
    </row>
    <row r="157" spans="1:18" s="59" customFormat="1" ht="30" customHeight="1" outlineLevel="1">
      <c r="A157" s="629">
        <v>7</v>
      </c>
      <c r="B157" s="68" t="s">
        <v>257</v>
      </c>
      <c r="C157" s="344">
        <v>6217</v>
      </c>
      <c r="D157" s="265">
        <v>102</v>
      </c>
      <c r="E157" s="265">
        <v>45</v>
      </c>
      <c r="F157" s="345">
        <v>147</v>
      </c>
      <c r="G157" s="265">
        <v>379</v>
      </c>
      <c r="H157" s="265">
        <v>172</v>
      </c>
      <c r="I157" s="345">
        <v>551</v>
      </c>
      <c r="J157" s="426">
        <f t="shared" si="9"/>
        <v>0.08862795560559755</v>
      </c>
      <c r="L157" s="464"/>
      <c r="M157" s="464"/>
      <c r="N157" s="465"/>
      <c r="O157" s="454"/>
      <c r="P157" s="456"/>
      <c r="Q157" s="456"/>
      <c r="R157" s="466"/>
    </row>
    <row r="158" spans="1:18" s="59" customFormat="1" ht="18.75" customHeight="1" outlineLevel="1">
      <c r="A158" s="630"/>
      <c r="B158" s="250" t="s">
        <v>194</v>
      </c>
      <c r="C158" s="389" t="s">
        <v>316</v>
      </c>
      <c r="D158" s="265">
        <v>102</v>
      </c>
      <c r="E158" s="265">
        <v>45</v>
      </c>
      <c r="F158" s="345">
        <v>147</v>
      </c>
      <c r="G158" s="265">
        <v>379</v>
      </c>
      <c r="H158" s="265">
        <v>172</v>
      </c>
      <c r="I158" s="345">
        <v>551</v>
      </c>
      <c r="J158" s="85" t="s">
        <v>44</v>
      </c>
      <c r="L158" s="468"/>
      <c r="M158" s="468"/>
      <c r="N158" s="468"/>
      <c r="O158" s="454"/>
      <c r="P158" s="456"/>
      <c r="Q158" s="456"/>
      <c r="R158" s="466"/>
    </row>
    <row r="159" spans="1:18" s="59" customFormat="1" ht="18" customHeight="1" outlineLevel="1">
      <c r="A159" s="630"/>
      <c r="B159" s="250" t="s">
        <v>195</v>
      </c>
      <c r="C159" s="389" t="s">
        <v>316</v>
      </c>
      <c r="D159" s="265">
        <v>0</v>
      </c>
      <c r="E159" s="265">
        <v>0</v>
      </c>
      <c r="F159" s="265">
        <v>0</v>
      </c>
      <c r="G159" s="265">
        <v>0</v>
      </c>
      <c r="H159" s="265">
        <v>0</v>
      </c>
      <c r="I159" s="265">
        <v>0</v>
      </c>
      <c r="J159" s="85" t="s">
        <v>44</v>
      </c>
      <c r="L159" s="468"/>
      <c r="M159" s="468"/>
      <c r="N159" s="468"/>
      <c r="O159" s="454"/>
      <c r="P159" s="456"/>
      <c r="Q159" s="456"/>
      <c r="R159" s="466"/>
    </row>
    <row r="160" spans="1:18" s="59" customFormat="1" ht="18" customHeight="1" outlineLevel="1">
      <c r="A160" s="641"/>
      <c r="B160" s="250" t="s">
        <v>196</v>
      </c>
      <c r="C160" s="389" t="s">
        <v>316</v>
      </c>
      <c r="D160" s="265">
        <v>0</v>
      </c>
      <c r="E160" s="265">
        <v>0</v>
      </c>
      <c r="F160" s="265">
        <v>0</v>
      </c>
      <c r="G160" s="265">
        <v>0</v>
      </c>
      <c r="H160" s="265">
        <v>0</v>
      </c>
      <c r="I160" s="265">
        <v>0</v>
      </c>
      <c r="J160" s="85" t="s">
        <v>44</v>
      </c>
      <c r="L160" s="468"/>
      <c r="M160" s="468"/>
      <c r="N160" s="468"/>
      <c r="O160" s="454"/>
      <c r="P160" s="456"/>
      <c r="Q160" s="456"/>
      <c r="R160" s="466"/>
    </row>
    <row r="161" spans="1:18" s="59" customFormat="1" ht="27.75" customHeight="1" outlineLevel="1">
      <c r="A161" s="233">
        <v>8</v>
      </c>
      <c r="B161" s="250" t="s">
        <v>197</v>
      </c>
      <c r="C161" s="389" t="s">
        <v>316</v>
      </c>
      <c r="D161" s="265">
        <v>0</v>
      </c>
      <c r="E161" s="265">
        <v>0</v>
      </c>
      <c r="F161" s="265">
        <v>0</v>
      </c>
      <c r="G161" s="265">
        <v>0</v>
      </c>
      <c r="H161" s="265">
        <v>0</v>
      </c>
      <c r="I161" s="265">
        <v>0</v>
      </c>
      <c r="J161" s="85" t="s">
        <v>44</v>
      </c>
      <c r="L161" s="468"/>
      <c r="M161" s="468"/>
      <c r="N161" s="468"/>
      <c r="O161" s="454"/>
      <c r="P161" s="456"/>
      <c r="Q161" s="456"/>
      <c r="R161" s="466"/>
    </row>
    <row r="162" spans="1:18" s="59" customFormat="1" ht="27.75" customHeight="1" outlineLevel="1">
      <c r="A162" s="617">
        <v>9</v>
      </c>
      <c r="B162" s="62" t="s">
        <v>295</v>
      </c>
      <c r="C162" s="344">
        <v>3460</v>
      </c>
      <c r="D162" s="265">
        <v>537</v>
      </c>
      <c r="E162" s="265">
        <v>93</v>
      </c>
      <c r="F162" s="345">
        <v>630</v>
      </c>
      <c r="G162" s="265">
        <v>3088</v>
      </c>
      <c r="H162" s="265">
        <v>430</v>
      </c>
      <c r="I162" s="345">
        <v>3518</v>
      </c>
      <c r="J162" s="426">
        <f>I162/C162</f>
        <v>1.0167630057803467</v>
      </c>
      <c r="L162" s="464"/>
      <c r="M162" s="464"/>
      <c r="N162" s="465"/>
      <c r="O162" s="454"/>
      <c r="P162" s="456"/>
      <c r="Q162" s="456"/>
      <c r="R162" s="466"/>
    </row>
    <row r="163" spans="1:18" s="59" customFormat="1" ht="19.5" customHeight="1" outlineLevel="1">
      <c r="A163" s="617"/>
      <c r="B163" s="67" t="s">
        <v>286</v>
      </c>
      <c r="C163" s="347">
        <v>2314</v>
      </c>
      <c r="D163" s="265">
        <v>149</v>
      </c>
      <c r="E163" s="265">
        <v>21</v>
      </c>
      <c r="F163" s="345">
        <v>170</v>
      </c>
      <c r="G163" s="265">
        <v>683</v>
      </c>
      <c r="H163" s="265">
        <v>96</v>
      </c>
      <c r="I163" s="345">
        <v>779</v>
      </c>
      <c r="J163" s="426">
        <f>I163/C163</f>
        <v>0.33664649956784787</v>
      </c>
      <c r="L163" s="464"/>
      <c r="M163" s="464"/>
      <c r="N163" s="465"/>
      <c r="O163" s="454"/>
      <c r="P163" s="456"/>
      <c r="Q163" s="456"/>
      <c r="R163" s="466"/>
    </row>
    <row r="164" spans="1:18" s="59" customFormat="1" ht="19.5" customHeight="1" outlineLevel="1">
      <c r="A164" s="617"/>
      <c r="B164" s="67" t="s">
        <v>287</v>
      </c>
      <c r="C164" s="347">
        <v>335</v>
      </c>
      <c r="D164" s="265">
        <v>4</v>
      </c>
      <c r="E164" s="265">
        <v>2</v>
      </c>
      <c r="F164" s="345">
        <v>6</v>
      </c>
      <c r="G164" s="265">
        <v>131</v>
      </c>
      <c r="H164" s="265">
        <v>65</v>
      </c>
      <c r="I164" s="345">
        <v>196</v>
      </c>
      <c r="J164" s="426">
        <f>I164/C164</f>
        <v>0.5850746268656717</v>
      </c>
      <c r="L164" s="464"/>
      <c r="M164" s="464"/>
      <c r="N164" s="465"/>
      <c r="O164" s="454"/>
      <c r="P164" s="456"/>
      <c r="Q164" s="456"/>
      <c r="R164" s="466"/>
    </row>
    <row r="165" spans="1:18" s="61" customFormat="1" ht="25.5" outlineLevel="1">
      <c r="A165" s="78">
        <v>10</v>
      </c>
      <c r="B165" s="248" t="s">
        <v>41</v>
      </c>
      <c r="C165" s="270">
        <v>363</v>
      </c>
      <c r="D165" s="428" t="s">
        <v>44</v>
      </c>
      <c r="E165" s="428" t="s">
        <v>44</v>
      </c>
      <c r="F165" s="271">
        <v>37</v>
      </c>
      <c r="G165" s="428" t="s">
        <v>44</v>
      </c>
      <c r="H165" s="428" t="s">
        <v>44</v>
      </c>
      <c r="I165" s="271">
        <v>159</v>
      </c>
      <c r="J165" s="426">
        <f>I165/C165</f>
        <v>0.4380165289256198</v>
      </c>
      <c r="L165" s="469"/>
      <c r="M165" s="469"/>
      <c r="N165" s="470"/>
      <c r="O165" s="451"/>
      <c r="P165" s="456"/>
      <c r="Q165" s="456"/>
      <c r="R165" s="466"/>
    </row>
    <row r="166" spans="1:18" s="47" customFormat="1" ht="14.25" outlineLevel="1">
      <c r="A166" s="76" t="s">
        <v>292</v>
      </c>
      <c r="B166" s="48" t="s">
        <v>219</v>
      </c>
      <c r="C166" s="63"/>
      <c r="D166" s="64"/>
      <c r="E166" s="48"/>
      <c r="F166" s="48"/>
      <c r="G166" s="65"/>
      <c r="H166" s="65"/>
      <c r="I166" s="65"/>
      <c r="J166" s="81"/>
      <c r="L166" s="449"/>
      <c r="M166" s="449"/>
      <c r="N166" s="449"/>
      <c r="O166" s="449"/>
      <c r="P166" s="449"/>
      <c r="Q166" s="449"/>
      <c r="R166" s="449"/>
    </row>
    <row r="167" spans="1:18" s="30" customFormat="1" ht="83.25" customHeight="1" thickBot="1">
      <c r="A167" s="635" t="s">
        <v>313</v>
      </c>
      <c r="B167" s="636"/>
      <c r="C167" s="642" t="s">
        <v>439</v>
      </c>
      <c r="D167" s="643"/>
      <c r="E167" s="643"/>
      <c r="F167" s="643"/>
      <c r="G167" s="643"/>
      <c r="H167" s="643"/>
      <c r="I167" s="643"/>
      <c r="J167" s="644"/>
      <c r="L167" s="442"/>
      <c r="M167" s="442"/>
      <c r="N167" s="442"/>
      <c r="O167" s="442"/>
      <c r="P167" s="442"/>
      <c r="Q167" s="442"/>
      <c r="R167" s="442"/>
    </row>
    <row r="168" spans="1:18" s="30" customFormat="1" ht="14.25" customHeight="1">
      <c r="A168" s="515" t="s">
        <v>0</v>
      </c>
      <c r="B168" s="516"/>
      <c r="C168" s="516"/>
      <c r="D168" s="516"/>
      <c r="E168" s="516"/>
      <c r="F168" s="516"/>
      <c r="G168" s="516"/>
      <c r="H168" s="516"/>
      <c r="I168" s="516"/>
      <c r="J168" s="517"/>
      <c r="L168" s="442"/>
      <c r="M168" s="442"/>
      <c r="N168" s="442"/>
      <c r="O168" s="442"/>
      <c r="P168" s="442"/>
      <c r="Q168" s="442"/>
      <c r="R168" s="442"/>
    </row>
    <row r="169" spans="1:18" s="30" customFormat="1" ht="14.25" customHeight="1">
      <c r="A169" s="515" t="s">
        <v>254</v>
      </c>
      <c r="B169" s="516"/>
      <c r="C169" s="516"/>
      <c r="D169" s="516"/>
      <c r="E169" s="516"/>
      <c r="F169" s="516"/>
      <c r="G169" s="516"/>
      <c r="H169" s="516"/>
      <c r="I169" s="516"/>
      <c r="J169" s="517"/>
      <c r="L169" s="442"/>
      <c r="M169" s="442"/>
      <c r="N169" s="442"/>
      <c r="O169" s="442"/>
      <c r="P169" s="442"/>
      <c r="Q169" s="442"/>
      <c r="R169" s="442"/>
    </row>
    <row r="170" spans="1:18" s="73" customFormat="1" ht="19.5" customHeight="1">
      <c r="A170" s="5" t="s">
        <v>51</v>
      </c>
      <c r="B170" s="249"/>
      <c r="C170" s="5"/>
      <c r="L170" s="471"/>
      <c r="M170" s="471"/>
      <c r="N170" s="471"/>
      <c r="O170" s="471"/>
      <c r="P170" s="471"/>
      <c r="Q170" s="471"/>
      <c r="R170" s="471"/>
    </row>
    <row r="171" spans="1:18" s="73" customFormat="1" ht="19.5" customHeight="1">
      <c r="A171" s="5" t="s">
        <v>52</v>
      </c>
      <c r="B171" s="249"/>
      <c r="C171" s="5"/>
      <c r="L171" s="471"/>
      <c r="M171" s="471"/>
      <c r="N171" s="471"/>
      <c r="O171" s="471"/>
      <c r="P171" s="471"/>
      <c r="Q171" s="471"/>
      <c r="R171" s="471"/>
    </row>
  </sheetData>
  <sheetProtection selectLockedCells="1" selectUnlockedCells="1"/>
  <mergeCells count="183">
    <mergeCell ref="A14:J14"/>
    <mergeCell ref="A168:J168"/>
    <mergeCell ref="A157:A160"/>
    <mergeCell ref="A167:B167"/>
    <mergeCell ref="C167:J167"/>
    <mergeCell ref="A148:J148"/>
    <mergeCell ref="A110:J110"/>
    <mergeCell ref="A111:A112"/>
    <mergeCell ref="A123:J123"/>
    <mergeCell ref="A125:A126"/>
    <mergeCell ref="A133:A135"/>
    <mergeCell ref="A151:A153"/>
    <mergeCell ref="A162:A164"/>
    <mergeCell ref="B138:J138"/>
    <mergeCell ref="A138:A141"/>
    <mergeCell ref="A83:A107"/>
    <mergeCell ref="A144:B144"/>
    <mergeCell ref="A145:J145"/>
    <mergeCell ref="A146:J146"/>
    <mergeCell ref="A147:J147"/>
    <mergeCell ref="A72:J72"/>
    <mergeCell ref="A73:A81"/>
    <mergeCell ref="A1:J1"/>
    <mergeCell ref="A3:B3"/>
    <mergeCell ref="A5:B5"/>
    <mergeCell ref="A13:J13"/>
    <mergeCell ref="C3:J3"/>
    <mergeCell ref="C5:J5"/>
    <mergeCell ref="A11:J11"/>
    <mergeCell ref="A7:J7"/>
    <mergeCell ref="A8:J8"/>
    <mergeCell ref="A9:J9"/>
    <mergeCell ref="A12:J12"/>
    <mergeCell ref="A10:I10"/>
    <mergeCell ref="A16:J16"/>
    <mergeCell ref="A62:B62"/>
    <mergeCell ref="C62:J62"/>
    <mergeCell ref="C19:D19"/>
    <mergeCell ref="E19:F19"/>
    <mergeCell ref="G19:H19"/>
    <mergeCell ref="I19:J19"/>
    <mergeCell ref="A17:A18"/>
    <mergeCell ref="B17:B18"/>
    <mergeCell ref="C17:D18"/>
    <mergeCell ref="E17:J17"/>
    <mergeCell ref="E18:F18"/>
    <mergeCell ref="G18:H18"/>
    <mergeCell ref="I18:J18"/>
    <mergeCell ref="A20:J20"/>
    <mergeCell ref="A21:J21"/>
    <mergeCell ref="C22:D22"/>
    <mergeCell ref="E22:F22"/>
    <mergeCell ref="G22:H22"/>
    <mergeCell ref="I22:J22"/>
    <mergeCell ref="A24:J24"/>
    <mergeCell ref="C23:D23"/>
    <mergeCell ref="E23:F23"/>
    <mergeCell ref="G23:H23"/>
    <mergeCell ref="I23:J23"/>
    <mergeCell ref="A26:J26"/>
    <mergeCell ref="C25:D25"/>
    <mergeCell ref="E25:F25"/>
    <mergeCell ref="G25:H25"/>
    <mergeCell ref="I25:J25"/>
    <mergeCell ref="A28:J28"/>
    <mergeCell ref="C27:D27"/>
    <mergeCell ref="E27:F27"/>
    <mergeCell ref="G27:H27"/>
    <mergeCell ref="I27:J27"/>
    <mergeCell ref="C29:D29"/>
    <mergeCell ref="E29:F29"/>
    <mergeCell ref="G29:H29"/>
    <mergeCell ref="I29:J29"/>
    <mergeCell ref="A30:J30"/>
    <mergeCell ref="A31:J31"/>
    <mergeCell ref="C32:D32"/>
    <mergeCell ref="E32:F32"/>
    <mergeCell ref="G32:H32"/>
    <mergeCell ref="I32:J32"/>
    <mergeCell ref="C33:D33"/>
    <mergeCell ref="E33:F33"/>
    <mergeCell ref="G33:H33"/>
    <mergeCell ref="I33:J33"/>
    <mergeCell ref="C34:D34"/>
    <mergeCell ref="E34:F34"/>
    <mergeCell ref="G34:H34"/>
    <mergeCell ref="I34:J34"/>
    <mergeCell ref="C37:D37"/>
    <mergeCell ref="E37:F37"/>
    <mergeCell ref="G37:H37"/>
    <mergeCell ref="I37:J37"/>
    <mergeCell ref="A38:J38"/>
    <mergeCell ref="A39:J39"/>
    <mergeCell ref="C40:D40"/>
    <mergeCell ref="E40:F40"/>
    <mergeCell ref="G40:H40"/>
    <mergeCell ref="I40:J40"/>
    <mergeCell ref="A41:J41"/>
    <mergeCell ref="C42:D42"/>
    <mergeCell ref="E42:F42"/>
    <mergeCell ref="G42:H42"/>
    <mergeCell ref="I42:J42"/>
    <mergeCell ref="C43:D43"/>
    <mergeCell ref="E43:F43"/>
    <mergeCell ref="G43:H43"/>
    <mergeCell ref="I43:J43"/>
    <mergeCell ref="A44:J44"/>
    <mergeCell ref="A45:J45"/>
    <mergeCell ref="C46:D46"/>
    <mergeCell ref="E46:F46"/>
    <mergeCell ref="G46:H46"/>
    <mergeCell ref="I46:J46"/>
    <mergeCell ref="C47:D47"/>
    <mergeCell ref="E47:F47"/>
    <mergeCell ref="G47:H47"/>
    <mergeCell ref="I47:J47"/>
    <mergeCell ref="A48:J48"/>
    <mergeCell ref="A49:A51"/>
    <mergeCell ref="C49:D49"/>
    <mergeCell ref="E49:F49"/>
    <mergeCell ref="G49:H49"/>
    <mergeCell ref="I49:J49"/>
    <mergeCell ref="C50:D50"/>
    <mergeCell ref="E50:F50"/>
    <mergeCell ref="G50:H50"/>
    <mergeCell ref="I50:J50"/>
    <mergeCell ref="C51:D51"/>
    <mergeCell ref="E51:F51"/>
    <mergeCell ref="G51:H51"/>
    <mergeCell ref="I51:J51"/>
    <mergeCell ref="A53:J53"/>
    <mergeCell ref="C54:D54"/>
    <mergeCell ref="E54:F54"/>
    <mergeCell ref="G54:H54"/>
    <mergeCell ref="I54:J54"/>
    <mergeCell ref="C52:D52"/>
    <mergeCell ref="C59:D59"/>
    <mergeCell ref="E59:F59"/>
    <mergeCell ref="G59:H59"/>
    <mergeCell ref="I59:J59"/>
    <mergeCell ref="C55:D55"/>
    <mergeCell ref="E55:F55"/>
    <mergeCell ref="G55:H55"/>
    <mergeCell ref="I55:J55"/>
    <mergeCell ref="C56:D56"/>
    <mergeCell ref="E56:F56"/>
    <mergeCell ref="G69:I69"/>
    <mergeCell ref="A67:J67"/>
    <mergeCell ref="A69:A70"/>
    <mergeCell ref="J69:J70"/>
    <mergeCell ref="B69:B70"/>
    <mergeCell ref="A57:J57"/>
    <mergeCell ref="A58:A60"/>
    <mergeCell ref="C58:D58"/>
    <mergeCell ref="E58:F58"/>
    <mergeCell ref="G58:H58"/>
    <mergeCell ref="E60:F60"/>
    <mergeCell ref="G60:H60"/>
    <mergeCell ref="I60:J60"/>
    <mergeCell ref="I61:J61"/>
    <mergeCell ref="I58:J58"/>
    <mergeCell ref="G56:H56"/>
    <mergeCell ref="I56:J56"/>
    <mergeCell ref="E52:F52"/>
    <mergeCell ref="C69:C70"/>
    <mergeCell ref="D69:F69"/>
    <mergeCell ref="A63:J63"/>
    <mergeCell ref="C60:D60"/>
    <mergeCell ref="C61:D61"/>
    <mergeCell ref="E61:F61"/>
    <mergeCell ref="G52:H52"/>
    <mergeCell ref="I52:J52"/>
    <mergeCell ref="G61:H61"/>
    <mergeCell ref="A169:J169"/>
    <mergeCell ref="A35:J35"/>
    <mergeCell ref="C36:D36"/>
    <mergeCell ref="E36:F36"/>
    <mergeCell ref="G36:H36"/>
    <mergeCell ref="I36:J36"/>
    <mergeCell ref="A64:J64"/>
    <mergeCell ref="A65:I65"/>
    <mergeCell ref="A122:B122"/>
    <mergeCell ref="C122:J122"/>
  </mergeCells>
  <printOptions horizontalCentered="1"/>
  <pageMargins left="0.3937007874015748" right="0.3937007874015748" top="0.3937007874015748" bottom="0.23" header="0.2362204724409449" footer="0.1968503937007874"/>
  <pageSetup horizontalDpi="600" verticalDpi="600" orientation="landscape" paperSize="9" scale="60" r:id="rId1"/>
  <headerFooter alignWithMargins="0">
    <oddFooter>&amp;CStrona &amp;P z &amp;N</oddFooter>
  </headerFooter>
  <rowBreaks count="6" manualBreakCount="6">
    <brk id="19" max="9" man="1"/>
    <brk id="37" max="9" man="1"/>
    <brk id="64" max="9" man="1"/>
    <brk id="71" max="9" man="1"/>
    <brk id="109" max="9" man="1"/>
    <brk id="147"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28"/>
  <sheetViews>
    <sheetView view="pageBreakPreview" zoomScale="90" zoomScaleSheetLayoutView="90" zoomScalePageLayoutView="0" workbookViewId="0" topLeftCell="A1">
      <selection activeCell="L57" sqref="L57"/>
    </sheetView>
  </sheetViews>
  <sheetFormatPr defaultColWidth="9.140625" defaultRowHeight="12.75"/>
  <cols>
    <col min="1" max="1" width="3.57421875" style="240" customWidth="1"/>
    <col min="2" max="2" width="44.8515625" style="240" customWidth="1"/>
    <col min="3" max="5" width="10.00390625" style="240" customWidth="1"/>
    <col min="6" max="8" width="11.7109375" style="240" customWidth="1"/>
    <col min="9" max="10" width="12.28125" style="240" bestFit="1" customWidth="1"/>
    <col min="11" max="11" width="12.140625" style="240" customWidth="1"/>
    <col min="12" max="16384" width="9.140625" style="240" customWidth="1"/>
  </cols>
  <sheetData>
    <row r="1" spans="1:16" ht="18.75" customHeight="1">
      <c r="A1" s="1027" t="s">
        <v>124</v>
      </c>
      <c r="B1" s="1027"/>
      <c r="C1" s="1027"/>
      <c r="D1" s="1027"/>
      <c r="E1" s="1027"/>
      <c r="F1" s="1027"/>
      <c r="G1" s="1027"/>
      <c r="H1" s="1027"/>
      <c r="I1" s="1027"/>
      <c r="J1" s="1027"/>
      <c r="K1" s="1027"/>
      <c r="L1" s="239"/>
      <c r="M1" s="239"/>
      <c r="N1" s="239"/>
      <c r="O1" s="239"/>
      <c r="P1" s="239"/>
    </row>
    <row r="2" spans="1:11" ht="17.25" customHeight="1">
      <c r="A2" s="623" t="s">
        <v>205</v>
      </c>
      <c r="B2" s="623"/>
      <c r="C2" s="623"/>
      <c r="D2" s="623"/>
      <c r="E2" s="623"/>
      <c r="F2" s="623"/>
      <c r="G2" s="623"/>
      <c r="H2" s="623"/>
      <c r="I2" s="623"/>
      <c r="J2" s="623"/>
      <c r="K2" s="623"/>
    </row>
    <row r="3" spans="1:11" ht="15" customHeight="1">
      <c r="A3" s="623" t="s">
        <v>119</v>
      </c>
      <c r="B3" s="623"/>
      <c r="C3" s="623"/>
      <c r="D3" s="623"/>
      <c r="E3" s="623"/>
      <c r="F3" s="623"/>
      <c r="G3" s="623"/>
      <c r="H3" s="623"/>
      <c r="I3" s="623"/>
      <c r="J3" s="623"/>
      <c r="K3" s="623"/>
    </row>
    <row r="4" spans="1:11" ht="55.5" customHeight="1">
      <c r="A4" s="1028" t="s">
        <v>245</v>
      </c>
      <c r="B4" s="1028"/>
      <c r="C4" s="1028"/>
      <c r="D4" s="1028"/>
      <c r="E4" s="1028"/>
      <c r="F4" s="1028"/>
      <c r="G4" s="1028"/>
      <c r="H4" s="1028"/>
      <c r="I4" s="1028"/>
      <c r="J4" s="1028"/>
      <c r="K4" s="1028"/>
    </row>
    <row r="5" spans="1:11" ht="51" customHeight="1">
      <c r="A5" s="1028" t="s">
        <v>187</v>
      </c>
      <c r="B5" s="1028"/>
      <c r="C5" s="1028"/>
      <c r="D5" s="1028"/>
      <c r="E5" s="1028"/>
      <c r="F5" s="1028"/>
      <c r="G5" s="1028"/>
      <c r="H5" s="1028"/>
      <c r="I5" s="1028"/>
      <c r="J5" s="1028"/>
      <c r="K5" s="1028"/>
    </row>
    <row r="6" ht="15" customHeight="1"/>
    <row r="7" spans="1:11" s="239" customFormat="1" ht="51" customHeight="1">
      <c r="A7" s="1024" t="s">
        <v>63</v>
      </c>
      <c r="B7" s="1024" t="s">
        <v>263</v>
      </c>
      <c r="C7" s="1024" t="s">
        <v>5</v>
      </c>
      <c r="D7" s="1024"/>
      <c r="E7" s="1024"/>
      <c r="F7" s="1024" t="s">
        <v>264</v>
      </c>
      <c r="G7" s="1024"/>
      <c r="H7" s="1024"/>
      <c r="I7" s="1024" t="s">
        <v>125</v>
      </c>
      <c r="J7" s="1024"/>
      <c r="K7" s="1024"/>
    </row>
    <row r="8" spans="1:11" s="239" customFormat="1" ht="18" customHeight="1">
      <c r="A8" s="1024"/>
      <c r="B8" s="1024"/>
      <c r="C8" s="241" t="s">
        <v>54</v>
      </c>
      <c r="D8" s="241" t="s">
        <v>55</v>
      </c>
      <c r="E8" s="241" t="s">
        <v>50</v>
      </c>
      <c r="F8" s="241" t="s">
        <v>54</v>
      </c>
      <c r="G8" s="241" t="s">
        <v>55</v>
      </c>
      <c r="H8" s="241" t="s">
        <v>50</v>
      </c>
      <c r="I8" s="241" t="s">
        <v>54</v>
      </c>
      <c r="J8" s="241" t="s">
        <v>55</v>
      </c>
      <c r="K8" s="241" t="s">
        <v>50</v>
      </c>
    </row>
    <row r="9" spans="1:11" s="239" customFormat="1" ht="15.75" customHeight="1">
      <c r="A9" s="242">
        <v>1</v>
      </c>
      <c r="B9" s="242">
        <v>2</v>
      </c>
      <c r="C9" s="242">
        <v>3</v>
      </c>
      <c r="D9" s="242">
        <v>4</v>
      </c>
      <c r="E9" s="242" t="s">
        <v>2</v>
      </c>
      <c r="F9" s="242">
        <v>6</v>
      </c>
      <c r="G9" s="242">
        <v>7</v>
      </c>
      <c r="H9" s="242" t="s">
        <v>3</v>
      </c>
      <c r="I9" s="242" t="s">
        <v>4</v>
      </c>
      <c r="J9" s="242" t="s">
        <v>265</v>
      </c>
      <c r="K9" s="242" t="s">
        <v>266</v>
      </c>
    </row>
    <row r="10" spans="1:11" ht="20.25" customHeight="1">
      <c r="A10" s="1026" t="s">
        <v>109</v>
      </c>
      <c r="B10" s="1026"/>
      <c r="C10" s="1026"/>
      <c r="D10" s="1026"/>
      <c r="E10" s="1026"/>
      <c r="F10" s="1026"/>
      <c r="G10" s="1026"/>
      <c r="H10" s="1026"/>
      <c r="I10" s="1026"/>
      <c r="J10" s="1026"/>
      <c r="K10" s="1026"/>
    </row>
    <row r="11" spans="1:11" ht="20.25" customHeight="1">
      <c r="A11" s="243">
        <v>1</v>
      </c>
      <c r="B11" s="244" t="s">
        <v>267</v>
      </c>
      <c r="C11" s="245">
        <v>2066</v>
      </c>
      <c r="D11" s="245">
        <v>1695</v>
      </c>
      <c r="E11" s="343">
        <v>3761</v>
      </c>
      <c r="F11" s="245">
        <v>1120</v>
      </c>
      <c r="G11" s="245">
        <v>1101</v>
      </c>
      <c r="H11" s="343">
        <v>2221</v>
      </c>
      <c r="I11" s="342">
        <f aca="true" t="shared" si="0" ref="I11:K15">(F11/C11)*100</f>
        <v>54.211035818005804</v>
      </c>
      <c r="J11" s="342">
        <f t="shared" si="0"/>
        <v>64.95575221238938</v>
      </c>
      <c r="K11" s="342">
        <f t="shared" si="0"/>
        <v>59.05344323318267</v>
      </c>
    </row>
    <row r="12" spans="1:11" ht="32.25" customHeight="1">
      <c r="A12" s="243">
        <v>2</v>
      </c>
      <c r="B12" s="244" t="s">
        <v>268</v>
      </c>
      <c r="C12" s="245">
        <v>909</v>
      </c>
      <c r="D12" s="245">
        <v>771</v>
      </c>
      <c r="E12" s="343">
        <v>1680</v>
      </c>
      <c r="F12" s="245">
        <v>570</v>
      </c>
      <c r="G12" s="245">
        <v>581</v>
      </c>
      <c r="H12" s="343">
        <v>1151</v>
      </c>
      <c r="I12" s="342">
        <f t="shared" si="0"/>
        <v>62.70627062706271</v>
      </c>
      <c r="J12" s="342">
        <f t="shared" si="0"/>
        <v>75.35667963683528</v>
      </c>
      <c r="K12" s="342">
        <f t="shared" si="0"/>
        <v>68.51190476190476</v>
      </c>
    </row>
    <row r="13" spans="1:11" ht="20.25" customHeight="1">
      <c r="A13" s="243">
        <v>3</v>
      </c>
      <c r="B13" s="244" t="s">
        <v>269</v>
      </c>
      <c r="C13" s="245">
        <v>908</v>
      </c>
      <c r="D13" s="245">
        <v>639</v>
      </c>
      <c r="E13" s="343">
        <v>1547</v>
      </c>
      <c r="F13" s="245">
        <v>455</v>
      </c>
      <c r="G13" s="245">
        <v>370</v>
      </c>
      <c r="H13" s="343">
        <v>825</v>
      </c>
      <c r="I13" s="342">
        <f t="shared" si="0"/>
        <v>50.110132158590304</v>
      </c>
      <c r="J13" s="342">
        <f t="shared" si="0"/>
        <v>57.90297339593115</v>
      </c>
      <c r="K13" s="342">
        <f t="shared" si="0"/>
        <v>53.329023917259214</v>
      </c>
    </row>
    <row r="14" spans="1:11" ht="20.25" customHeight="1">
      <c r="A14" s="243">
        <v>4</v>
      </c>
      <c r="B14" s="244" t="s">
        <v>270</v>
      </c>
      <c r="C14" s="245">
        <v>206</v>
      </c>
      <c r="D14" s="245">
        <v>250</v>
      </c>
      <c r="E14" s="343">
        <v>456</v>
      </c>
      <c r="F14" s="245">
        <v>77</v>
      </c>
      <c r="G14" s="245">
        <v>124</v>
      </c>
      <c r="H14" s="343">
        <v>201</v>
      </c>
      <c r="I14" s="342">
        <f t="shared" si="0"/>
        <v>37.37864077669903</v>
      </c>
      <c r="J14" s="342">
        <f t="shared" si="0"/>
        <v>49.6</v>
      </c>
      <c r="K14" s="342">
        <f t="shared" si="0"/>
        <v>44.07894736842105</v>
      </c>
    </row>
    <row r="15" spans="1:11" ht="20.25" customHeight="1">
      <c r="A15" s="243">
        <v>5</v>
      </c>
      <c r="B15" s="244" t="s">
        <v>74</v>
      </c>
      <c r="C15" s="245">
        <v>76</v>
      </c>
      <c r="D15" s="245">
        <v>49</v>
      </c>
      <c r="E15" s="343">
        <v>125</v>
      </c>
      <c r="F15" s="245">
        <v>34</v>
      </c>
      <c r="G15" s="245">
        <v>33</v>
      </c>
      <c r="H15" s="343">
        <v>67</v>
      </c>
      <c r="I15" s="342">
        <f t="shared" si="0"/>
        <v>44.73684210526316</v>
      </c>
      <c r="J15" s="342">
        <f t="shared" si="0"/>
        <v>67.3469387755102</v>
      </c>
      <c r="K15" s="342">
        <f t="shared" si="0"/>
        <v>53.6</v>
      </c>
    </row>
    <row r="16" spans="1:11" ht="20.25" customHeight="1">
      <c r="A16" s="243">
        <v>6</v>
      </c>
      <c r="B16" s="244" t="s">
        <v>66</v>
      </c>
      <c r="C16" s="245">
        <v>0</v>
      </c>
      <c r="D16" s="245">
        <v>0</v>
      </c>
      <c r="E16" s="245">
        <v>0</v>
      </c>
      <c r="F16" s="245">
        <v>0</v>
      </c>
      <c r="G16" s="245">
        <v>0</v>
      </c>
      <c r="H16" s="245">
        <v>0</v>
      </c>
      <c r="I16" s="246">
        <v>0</v>
      </c>
      <c r="J16" s="1069">
        <v>0</v>
      </c>
      <c r="K16" s="1069">
        <v>0</v>
      </c>
    </row>
    <row r="17" spans="1:11" ht="294.75" customHeight="1">
      <c r="A17" s="1022" t="s">
        <v>56</v>
      </c>
      <c r="B17" s="1022"/>
      <c r="C17" s="1070" t="s">
        <v>493</v>
      </c>
      <c r="D17" s="1070"/>
      <c r="E17" s="1070"/>
      <c r="F17" s="1070"/>
      <c r="G17" s="1070"/>
      <c r="H17" s="1070"/>
      <c r="I17" s="1070"/>
      <c r="J17" s="1070"/>
      <c r="K17" s="1070"/>
    </row>
    <row r="18" spans="1:11" ht="20.25" customHeight="1">
      <c r="A18" s="1026" t="s">
        <v>110</v>
      </c>
      <c r="B18" s="1026"/>
      <c r="C18" s="1026"/>
      <c r="D18" s="1026"/>
      <c r="E18" s="1026"/>
      <c r="F18" s="1026"/>
      <c r="G18" s="1026"/>
      <c r="H18" s="1026"/>
      <c r="I18" s="1026"/>
      <c r="J18" s="1026"/>
      <c r="K18" s="1026"/>
    </row>
    <row r="19" spans="1:11" ht="20.25" customHeight="1">
      <c r="A19" s="1029">
        <v>1</v>
      </c>
      <c r="B19" s="244" t="s">
        <v>272</v>
      </c>
      <c r="C19" s="245">
        <v>0</v>
      </c>
      <c r="D19" s="245">
        <v>0</v>
      </c>
      <c r="E19" s="245">
        <v>0</v>
      </c>
      <c r="F19" s="245">
        <v>0</v>
      </c>
      <c r="G19" s="245">
        <v>0</v>
      </c>
      <c r="H19" s="245">
        <v>0</v>
      </c>
      <c r="I19" s="246">
        <v>0</v>
      </c>
      <c r="J19" s="246">
        <v>0</v>
      </c>
      <c r="K19" s="246">
        <v>0</v>
      </c>
    </row>
    <row r="20" spans="1:11" ht="20.25" customHeight="1">
      <c r="A20" s="1029"/>
      <c r="B20" s="244" t="s">
        <v>271</v>
      </c>
      <c r="C20" s="1071">
        <v>0</v>
      </c>
      <c r="D20" s="245">
        <v>0</v>
      </c>
      <c r="E20" s="245">
        <v>0</v>
      </c>
      <c r="F20" s="245">
        <v>0</v>
      </c>
      <c r="G20" s="245">
        <v>0</v>
      </c>
      <c r="H20" s="245">
        <v>0</v>
      </c>
      <c r="I20" s="246">
        <v>0</v>
      </c>
      <c r="J20" s="246">
        <v>0</v>
      </c>
      <c r="K20" s="246">
        <v>0</v>
      </c>
    </row>
    <row r="21" spans="1:11" ht="20.25" customHeight="1">
      <c r="A21" s="1029"/>
      <c r="B21" s="244" t="s">
        <v>273</v>
      </c>
      <c r="C21" s="1071">
        <v>0</v>
      </c>
      <c r="D21" s="245">
        <v>0</v>
      </c>
      <c r="E21" s="245">
        <v>0</v>
      </c>
      <c r="F21" s="245">
        <v>0</v>
      </c>
      <c r="G21" s="245">
        <v>0</v>
      </c>
      <c r="H21" s="245">
        <v>0</v>
      </c>
      <c r="I21" s="246">
        <v>0</v>
      </c>
      <c r="J21" s="246">
        <v>0</v>
      </c>
      <c r="K21" s="246">
        <v>0</v>
      </c>
    </row>
    <row r="22" spans="1:11" ht="77.25" customHeight="1">
      <c r="A22" s="1022" t="s">
        <v>56</v>
      </c>
      <c r="B22" s="1022"/>
      <c r="C22" s="1072" t="s">
        <v>464</v>
      </c>
      <c r="D22" s="1070"/>
      <c r="E22" s="1070"/>
      <c r="F22" s="1070"/>
      <c r="G22" s="1070"/>
      <c r="H22" s="1070"/>
      <c r="I22" s="1070"/>
      <c r="J22" s="1070"/>
      <c r="K22" s="1070"/>
    </row>
    <row r="23" spans="1:11" ht="20.25" customHeight="1">
      <c r="A23" s="1026" t="s">
        <v>112</v>
      </c>
      <c r="B23" s="1026"/>
      <c r="C23" s="1026"/>
      <c r="D23" s="1026"/>
      <c r="E23" s="1026"/>
      <c r="F23" s="1026"/>
      <c r="G23" s="1026"/>
      <c r="H23" s="1026"/>
      <c r="I23" s="1026"/>
      <c r="J23" s="1026"/>
      <c r="K23" s="1026"/>
    </row>
    <row r="24" spans="1:11" ht="20.25" customHeight="1">
      <c r="A24" s="243">
        <v>1</v>
      </c>
      <c r="B24" s="512" t="s">
        <v>274</v>
      </c>
      <c r="C24" s="245">
        <v>0</v>
      </c>
      <c r="D24" s="245">
        <v>0</v>
      </c>
      <c r="E24" s="245">
        <f>C24+D24</f>
        <v>0</v>
      </c>
      <c r="F24" s="245">
        <v>0</v>
      </c>
      <c r="G24" s="245">
        <v>0</v>
      </c>
      <c r="H24" s="245">
        <f>F24+G24</f>
        <v>0</v>
      </c>
      <c r="I24" s="246" t="s">
        <v>44</v>
      </c>
      <c r="J24" s="246" t="s">
        <v>44</v>
      </c>
      <c r="K24" s="246" t="s">
        <v>44</v>
      </c>
    </row>
    <row r="25" spans="1:11" ht="62.25" customHeight="1">
      <c r="A25" s="1022" t="s">
        <v>56</v>
      </c>
      <c r="B25" s="1022"/>
      <c r="C25" s="1072" t="s">
        <v>461</v>
      </c>
      <c r="D25" s="1072"/>
      <c r="E25" s="1072"/>
      <c r="F25" s="1072"/>
      <c r="G25" s="1072"/>
      <c r="H25" s="1072"/>
      <c r="I25" s="1072"/>
      <c r="J25" s="1072"/>
      <c r="K25" s="1072"/>
    </row>
    <row r="26" spans="1:11" s="238" customFormat="1" ht="24" customHeight="1">
      <c r="A26" s="1025" t="s">
        <v>120</v>
      </c>
      <c r="B26" s="1025"/>
      <c r="C26" s="1025"/>
      <c r="D26" s="1025"/>
      <c r="E26" s="1025"/>
      <c r="F26" s="1025"/>
      <c r="G26" s="1025"/>
      <c r="H26" s="1025"/>
      <c r="I26" s="1025"/>
      <c r="J26" s="1025"/>
      <c r="K26" s="1025"/>
    </row>
    <row r="27" spans="1:11" ht="27.75" customHeight="1">
      <c r="A27" s="243" t="s">
        <v>121</v>
      </c>
      <c r="B27" s="513" t="s">
        <v>44</v>
      </c>
      <c r="C27" s="246" t="s">
        <v>44</v>
      </c>
      <c r="D27" s="246" t="s">
        <v>44</v>
      </c>
      <c r="E27" s="246" t="s">
        <v>44</v>
      </c>
      <c r="F27" s="246" t="s">
        <v>44</v>
      </c>
      <c r="G27" s="246" t="s">
        <v>44</v>
      </c>
      <c r="H27" s="246" t="s">
        <v>44</v>
      </c>
      <c r="I27" s="246" t="s">
        <v>44</v>
      </c>
      <c r="J27" s="246" t="s">
        <v>44</v>
      </c>
      <c r="K27" s="246" t="s">
        <v>44</v>
      </c>
    </row>
    <row r="28" spans="1:11" s="239" customFormat="1" ht="14.25" customHeight="1">
      <c r="A28" s="1023" t="s">
        <v>275</v>
      </c>
      <c r="B28" s="1023"/>
      <c r="C28" s="1023"/>
      <c r="D28" s="1023"/>
      <c r="E28" s="1023"/>
      <c r="F28" s="1023"/>
      <c r="G28" s="1023"/>
      <c r="H28" s="1023"/>
      <c r="I28" s="1023"/>
      <c r="J28" s="1023"/>
      <c r="K28" s="1023"/>
    </row>
  </sheetData>
  <sheetProtection/>
  <mergeCells count="22">
    <mergeCell ref="A3:K3"/>
    <mergeCell ref="A10:K10"/>
    <mergeCell ref="A26:K26"/>
    <mergeCell ref="A22:B22"/>
    <mergeCell ref="A23:K23"/>
    <mergeCell ref="A1:K1"/>
    <mergeCell ref="A2:K2"/>
    <mergeCell ref="A4:K4"/>
    <mergeCell ref="A5:K5"/>
    <mergeCell ref="A19:A21"/>
    <mergeCell ref="C17:K17"/>
    <mergeCell ref="A18:K18"/>
    <mergeCell ref="C22:K22"/>
    <mergeCell ref="A25:B25"/>
    <mergeCell ref="C25:K25"/>
    <mergeCell ref="A28:K28"/>
    <mergeCell ref="F7:H7"/>
    <mergeCell ref="I7:K7"/>
    <mergeCell ref="B7:B8"/>
    <mergeCell ref="C7:E7"/>
    <mergeCell ref="A7:A8"/>
    <mergeCell ref="A17:B17"/>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E34"/>
  <sheetViews>
    <sheetView view="pageBreakPreview" zoomScaleSheetLayoutView="100" zoomScalePageLayoutView="0" workbookViewId="0" topLeftCell="A10">
      <selection activeCell="S28" sqref="S28"/>
    </sheetView>
  </sheetViews>
  <sheetFormatPr defaultColWidth="9.140625" defaultRowHeight="12.75"/>
  <cols>
    <col min="1" max="1" width="14.7109375" style="90" customWidth="1"/>
    <col min="2" max="13" width="9.7109375" style="90" customWidth="1"/>
    <col min="14" max="14" width="7.7109375" style="89" customWidth="1"/>
    <col min="15" max="15" width="7.28125" style="89" customWidth="1"/>
    <col min="16" max="16" width="8.00390625" style="89" customWidth="1"/>
    <col min="17" max="17" width="7.140625" style="89" customWidth="1"/>
    <col min="18" max="19" width="7.57421875" style="89" customWidth="1"/>
    <col min="20" max="20" width="5.7109375" style="89" customWidth="1"/>
    <col min="21" max="21" width="5.421875" style="89" customWidth="1"/>
    <col min="22" max="22" width="5.7109375" style="89" customWidth="1"/>
    <col min="23" max="16384" width="9.140625" style="90" customWidth="1"/>
  </cols>
  <sheetData>
    <row r="1" spans="1:22" s="2" customFormat="1" ht="17.25" customHeight="1">
      <c r="A1" s="646" t="s">
        <v>224</v>
      </c>
      <c r="B1" s="646"/>
      <c r="C1" s="646"/>
      <c r="D1" s="646"/>
      <c r="E1" s="646"/>
      <c r="F1" s="646"/>
      <c r="G1" s="646"/>
      <c r="H1" s="646"/>
      <c r="I1" s="646"/>
      <c r="J1" s="646"/>
      <c r="K1" s="646"/>
      <c r="L1" s="646"/>
      <c r="M1" s="646"/>
      <c r="N1" s="86"/>
      <c r="O1" s="86"/>
      <c r="P1" s="110"/>
      <c r="Q1" s="110"/>
      <c r="R1" s="110"/>
      <c r="S1" s="110"/>
      <c r="T1" s="110"/>
      <c r="U1" s="110"/>
      <c r="V1" s="110"/>
    </row>
    <row r="2" spans="1:31" ht="14.25" customHeight="1">
      <c r="A2" s="2"/>
      <c r="B2" s="87"/>
      <c r="C2" s="87"/>
      <c r="D2" s="88"/>
      <c r="E2" s="88"/>
      <c r="F2" s="88"/>
      <c r="G2" s="88"/>
      <c r="H2" s="88"/>
      <c r="I2" s="88"/>
      <c r="J2" s="88"/>
      <c r="K2" s="88"/>
      <c r="L2" s="88"/>
      <c r="M2" s="88"/>
      <c r="W2" s="89"/>
      <c r="X2" s="89"/>
      <c r="Y2" s="89"/>
      <c r="Z2" s="89"/>
      <c r="AA2" s="89"/>
      <c r="AB2" s="89"/>
      <c r="AC2" s="89"/>
      <c r="AD2" s="89"/>
      <c r="AE2" s="89"/>
    </row>
    <row r="3" spans="1:31" ht="14.25" customHeight="1">
      <c r="A3" s="647" t="s">
        <v>48</v>
      </c>
      <c r="B3" s="647"/>
      <c r="C3" s="648" t="s">
        <v>348</v>
      </c>
      <c r="D3" s="648"/>
      <c r="E3" s="648"/>
      <c r="F3" s="648"/>
      <c r="G3" s="648"/>
      <c r="H3" s="648"/>
      <c r="I3" s="648"/>
      <c r="J3" s="648"/>
      <c r="K3" s="648"/>
      <c r="L3" s="648"/>
      <c r="M3" s="648"/>
      <c r="N3" s="92"/>
      <c r="O3" s="92"/>
      <c r="W3" s="89"/>
      <c r="X3" s="89"/>
      <c r="Y3" s="89"/>
      <c r="Z3" s="89"/>
      <c r="AA3" s="89"/>
      <c r="AB3" s="89"/>
      <c r="AC3" s="89"/>
      <c r="AD3" s="89"/>
      <c r="AE3" s="89"/>
    </row>
    <row r="4" spans="1:31" ht="13.5" customHeight="1">
      <c r="A4" s="93"/>
      <c r="B4" s="3"/>
      <c r="W4" s="89"/>
      <c r="X4" s="89"/>
      <c r="Y4" s="89"/>
      <c r="Z4" s="89"/>
      <c r="AA4" s="89"/>
      <c r="AB4" s="89"/>
      <c r="AC4" s="89"/>
      <c r="AD4" s="89"/>
      <c r="AE4" s="89"/>
    </row>
    <row r="5" spans="1:31" ht="13.5" customHeight="1">
      <c r="A5" s="647" t="s">
        <v>49</v>
      </c>
      <c r="B5" s="647"/>
      <c r="C5" s="648">
        <v>2011</v>
      </c>
      <c r="D5" s="648"/>
      <c r="E5" s="648"/>
      <c r="F5" s="648"/>
      <c r="G5" s="648"/>
      <c r="H5" s="648"/>
      <c r="I5" s="648"/>
      <c r="J5" s="648"/>
      <c r="K5" s="648"/>
      <c r="L5" s="648"/>
      <c r="M5" s="648"/>
      <c r="N5" s="92"/>
      <c r="O5" s="92"/>
      <c r="W5" s="89"/>
      <c r="X5" s="89"/>
      <c r="Y5" s="89"/>
      <c r="Z5" s="89"/>
      <c r="AA5" s="89"/>
      <c r="AB5" s="89"/>
      <c r="AC5" s="89"/>
      <c r="AD5" s="89"/>
      <c r="AE5" s="89"/>
    </row>
    <row r="6" spans="23:31" ht="13.5" customHeight="1">
      <c r="W6" s="89"/>
      <c r="X6" s="89"/>
      <c r="Y6" s="89"/>
      <c r="Z6" s="89"/>
      <c r="AA6" s="89"/>
      <c r="AB6" s="89"/>
      <c r="AC6" s="89"/>
      <c r="AD6" s="89"/>
      <c r="AE6" s="89"/>
    </row>
    <row r="7" spans="1:22" s="42" customFormat="1" ht="48.75" customHeight="1">
      <c r="A7" s="645" t="s">
        <v>340</v>
      </c>
      <c r="B7" s="645"/>
      <c r="C7" s="645"/>
      <c r="D7" s="645"/>
      <c r="E7" s="645"/>
      <c r="F7" s="645"/>
      <c r="G7" s="645"/>
      <c r="H7" s="645"/>
      <c r="I7" s="645"/>
      <c r="J7" s="645"/>
      <c r="K7" s="645"/>
      <c r="L7" s="645"/>
      <c r="M7" s="645"/>
      <c r="N7" s="446"/>
      <c r="O7" s="446"/>
      <c r="P7" s="446"/>
      <c r="Q7" s="446"/>
      <c r="R7" s="446"/>
      <c r="S7" s="446"/>
      <c r="T7" s="446"/>
      <c r="U7" s="446"/>
      <c r="V7" s="446"/>
    </row>
    <row r="8" spans="1:22" s="42" customFormat="1" ht="19.5" customHeight="1">
      <c r="A8" s="95"/>
      <c r="B8" s="94"/>
      <c r="C8" s="94"/>
      <c r="D8" s="94"/>
      <c r="E8" s="94"/>
      <c r="F8" s="94"/>
      <c r="G8" s="94"/>
      <c r="H8" s="94"/>
      <c r="I8" s="94"/>
      <c r="J8" s="94"/>
      <c r="K8" s="94"/>
      <c r="L8" s="94"/>
      <c r="M8" s="94"/>
      <c r="N8" s="446"/>
      <c r="O8" s="446"/>
      <c r="P8" s="446"/>
      <c r="Q8" s="446"/>
      <c r="R8" s="446"/>
      <c r="S8" s="446"/>
      <c r="T8" s="446"/>
      <c r="U8" s="446"/>
      <c r="V8" s="446"/>
    </row>
    <row r="9" spans="1:22" s="96" customFormat="1" ht="15" customHeight="1">
      <c r="A9" s="661" t="s">
        <v>57</v>
      </c>
      <c r="B9" s="661"/>
      <c r="C9" s="661"/>
      <c r="D9" s="661"/>
      <c r="E9" s="661"/>
      <c r="F9" s="661"/>
      <c r="G9" s="661"/>
      <c r="H9" s="661"/>
      <c r="I9" s="661"/>
      <c r="J9" s="661"/>
      <c r="K9" s="661"/>
      <c r="L9" s="661"/>
      <c r="M9" s="661"/>
      <c r="N9" s="473"/>
      <c r="O9" s="473"/>
      <c r="P9" s="473"/>
      <c r="Q9" s="473"/>
      <c r="R9" s="473"/>
      <c r="S9" s="473"/>
      <c r="T9" s="473"/>
      <c r="U9" s="473"/>
      <c r="V9" s="473"/>
    </row>
    <row r="10" spans="1:22" s="96" customFormat="1" ht="13.5" customHeight="1">
      <c r="A10" s="661" t="s">
        <v>58</v>
      </c>
      <c r="B10" s="661"/>
      <c r="C10" s="661"/>
      <c r="D10" s="661"/>
      <c r="E10" s="661"/>
      <c r="F10" s="661"/>
      <c r="G10" s="661"/>
      <c r="H10" s="661"/>
      <c r="I10" s="661"/>
      <c r="J10" s="661"/>
      <c r="K10" s="661"/>
      <c r="L10" s="661"/>
      <c r="M10" s="661"/>
      <c r="N10" s="473"/>
      <c r="O10" s="473"/>
      <c r="P10" s="473"/>
      <c r="Q10" s="473"/>
      <c r="R10" s="473"/>
      <c r="S10" s="473"/>
      <c r="T10" s="473"/>
      <c r="U10" s="473"/>
      <c r="V10" s="473"/>
    </row>
    <row r="11" spans="1:22" s="96" customFormat="1" ht="15" customHeight="1">
      <c r="A11" s="661" t="s">
        <v>59</v>
      </c>
      <c r="B11" s="661"/>
      <c r="C11" s="661"/>
      <c r="D11" s="661"/>
      <c r="E11" s="661"/>
      <c r="F11" s="661"/>
      <c r="G11" s="661"/>
      <c r="H11" s="661"/>
      <c r="I11" s="661"/>
      <c r="J11" s="661"/>
      <c r="K11" s="661"/>
      <c r="L11" s="661"/>
      <c r="M11" s="661"/>
      <c r="N11" s="473"/>
      <c r="O11" s="473"/>
      <c r="P11" s="473"/>
      <c r="Q11" s="473"/>
      <c r="R11" s="473"/>
      <c r="S11" s="473"/>
      <c r="T11" s="473"/>
      <c r="U11" s="473"/>
      <c r="V11" s="473"/>
    </row>
    <row r="12" spans="1:22" s="99" customFormat="1" ht="11.25" customHeight="1" thickBot="1">
      <c r="A12" s="97"/>
      <c r="B12" s="98"/>
      <c r="C12" s="98"/>
      <c r="D12" s="98"/>
      <c r="E12" s="98"/>
      <c r="F12" s="98"/>
      <c r="G12" s="98"/>
      <c r="H12" s="98"/>
      <c r="I12" s="98"/>
      <c r="J12" s="98"/>
      <c r="K12" s="98"/>
      <c r="N12" s="474"/>
      <c r="O12" s="474"/>
      <c r="P12" s="474"/>
      <c r="Q12" s="474"/>
      <c r="R12" s="474"/>
      <c r="S12" s="474"/>
      <c r="T12" s="474"/>
      <c r="U12" s="474"/>
      <c r="V12" s="474"/>
    </row>
    <row r="13" spans="1:14" ht="18" customHeight="1">
      <c r="A13" s="653" t="s">
        <v>60</v>
      </c>
      <c r="B13" s="655" t="s">
        <v>298</v>
      </c>
      <c r="C13" s="655"/>
      <c r="D13" s="655"/>
      <c r="E13" s="655"/>
      <c r="F13" s="655"/>
      <c r="G13" s="655"/>
      <c r="H13" s="655"/>
      <c r="I13" s="655"/>
      <c r="J13" s="655"/>
      <c r="K13" s="655"/>
      <c r="L13" s="655"/>
      <c r="M13" s="656"/>
      <c r="N13" s="100"/>
    </row>
    <row r="14" spans="1:15" ht="49.5" customHeight="1">
      <c r="A14" s="654"/>
      <c r="B14" s="657" t="s">
        <v>300</v>
      </c>
      <c r="C14" s="657"/>
      <c r="D14" s="657"/>
      <c r="E14" s="657" t="s">
        <v>299</v>
      </c>
      <c r="F14" s="657"/>
      <c r="G14" s="657"/>
      <c r="H14" s="657" t="s">
        <v>305</v>
      </c>
      <c r="I14" s="657"/>
      <c r="J14" s="657"/>
      <c r="K14" s="657" t="s">
        <v>301</v>
      </c>
      <c r="L14" s="657"/>
      <c r="M14" s="658"/>
      <c r="N14" s="652"/>
      <c r="O14" s="652"/>
    </row>
    <row r="15" spans="1:15" ht="24.75" customHeight="1">
      <c r="A15" s="654"/>
      <c r="B15" s="104" t="s">
        <v>54</v>
      </c>
      <c r="C15" s="101" t="s">
        <v>55</v>
      </c>
      <c r="D15" s="101" t="s">
        <v>50</v>
      </c>
      <c r="E15" s="101" t="str">
        <f>B15</f>
        <v>K</v>
      </c>
      <c r="F15" s="101" t="str">
        <f>C15</f>
        <v>M</v>
      </c>
      <c r="G15" s="101" t="str">
        <f>D15</f>
        <v>Ogółem</v>
      </c>
      <c r="H15" s="101" t="str">
        <f>B15</f>
        <v>K</v>
      </c>
      <c r="I15" s="101" t="str">
        <f>C15</f>
        <v>M</v>
      </c>
      <c r="J15" s="101" t="str">
        <f>D15</f>
        <v>Ogółem</v>
      </c>
      <c r="K15" s="101" t="str">
        <f>B15</f>
        <v>K</v>
      </c>
      <c r="L15" s="101" t="str">
        <f>C15</f>
        <v>M</v>
      </c>
      <c r="M15" s="441" t="s">
        <v>50</v>
      </c>
      <c r="N15" s="103"/>
      <c r="O15" s="103"/>
    </row>
    <row r="16" spans="1:15" ht="15.75" customHeight="1" thickBot="1">
      <c r="A16" s="105">
        <v>1</v>
      </c>
      <c r="B16" s="106">
        <v>2</v>
      </c>
      <c r="C16" s="106">
        <v>3</v>
      </c>
      <c r="D16" s="106">
        <v>4</v>
      </c>
      <c r="E16" s="106">
        <v>5</v>
      </c>
      <c r="F16" s="106">
        <v>6</v>
      </c>
      <c r="G16" s="106">
        <v>7</v>
      </c>
      <c r="H16" s="106">
        <v>8</v>
      </c>
      <c r="I16" s="106">
        <v>9</v>
      </c>
      <c r="J16" s="106">
        <v>10</v>
      </c>
      <c r="K16" s="106">
        <v>11</v>
      </c>
      <c r="L16" s="106">
        <v>12</v>
      </c>
      <c r="M16" s="472">
        <v>13</v>
      </c>
      <c r="N16" s="107"/>
      <c r="O16" s="107"/>
    </row>
    <row r="17" spans="1:15" ht="15.75" customHeight="1">
      <c r="A17" s="664" t="s">
        <v>109</v>
      </c>
      <c r="B17" s="664"/>
      <c r="C17" s="664"/>
      <c r="D17" s="664"/>
      <c r="E17" s="664"/>
      <c r="F17" s="664"/>
      <c r="G17" s="664"/>
      <c r="H17" s="664"/>
      <c r="I17" s="664"/>
      <c r="J17" s="664"/>
      <c r="K17" s="664"/>
      <c r="L17" s="664"/>
      <c r="M17" s="664"/>
      <c r="N17" s="107"/>
      <c r="O17" s="107"/>
    </row>
    <row r="18" spans="1:22" s="2" customFormat="1" ht="15.75">
      <c r="A18" s="108" t="s">
        <v>61</v>
      </c>
      <c r="B18" s="109">
        <f>B19-20085</f>
        <v>3665</v>
      </c>
      <c r="C18" s="109">
        <f>C19-15065</f>
        <v>2811</v>
      </c>
      <c r="D18" s="109">
        <f>B18+C18</f>
        <v>6476</v>
      </c>
      <c r="E18" s="109">
        <v>4856</v>
      </c>
      <c r="F18" s="109">
        <v>3409</v>
      </c>
      <c r="G18" s="109">
        <f>E18+F18</f>
        <v>8265</v>
      </c>
      <c r="H18" s="109">
        <f>H19-1097</f>
        <v>156</v>
      </c>
      <c r="I18" s="109">
        <f>I19-996</f>
        <v>145</v>
      </c>
      <c r="J18" s="109">
        <f>H18+I18</f>
        <v>301</v>
      </c>
      <c r="K18" s="662">
        <f>B19-E19-H19</f>
        <v>1394</v>
      </c>
      <c r="L18" s="662">
        <f>C19-F19-I19</f>
        <v>926</v>
      </c>
      <c r="M18" s="650">
        <f>K18+L18</f>
        <v>2320</v>
      </c>
      <c r="N18" s="273"/>
      <c r="O18" s="273"/>
      <c r="P18" s="273"/>
      <c r="Q18" s="273"/>
      <c r="R18" s="273"/>
      <c r="S18" s="273"/>
      <c r="T18" s="273"/>
      <c r="U18" s="273"/>
      <c r="V18" s="273"/>
    </row>
    <row r="19" spans="1:22" s="2" customFormat="1" ht="15.75">
      <c r="A19" s="111" t="s">
        <v>62</v>
      </c>
      <c r="B19" s="267">
        <v>23750</v>
      </c>
      <c r="C19" s="267">
        <v>17876</v>
      </c>
      <c r="D19" s="267">
        <f>B19+C19</f>
        <v>41626</v>
      </c>
      <c r="E19" s="267">
        <v>21103</v>
      </c>
      <c r="F19" s="267">
        <v>15809</v>
      </c>
      <c r="G19" s="267">
        <f>E19+F19</f>
        <v>36912</v>
      </c>
      <c r="H19" s="267">
        <v>1253</v>
      </c>
      <c r="I19" s="267">
        <v>1141</v>
      </c>
      <c r="J19" s="267">
        <f>H19+I19</f>
        <v>2394</v>
      </c>
      <c r="K19" s="663"/>
      <c r="L19" s="663"/>
      <c r="M19" s="651"/>
      <c r="N19" s="475"/>
      <c r="O19" s="475"/>
      <c r="P19" s="476"/>
      <c r="Q19" s="475"/>
      <c r="R19" s="475"/>
      <c r="S19" s="476"/>
      <c r="T19" s="475"/>
      <c r="U19" s="475"/>
      <c r="V19" s="477"/>
    </row>
    <row r="20" spans="1:22" s="2" customFormat="1" ht="15.75" customHeight="1">
      <c r="A20" s="104" t="s">
        <v>56</v>
      </c>
      <c r="B20" s="659"/>
      <c r="C20" s="660"/>
      <c r="D20" s="660"/>
      <c r="E20" s="660"/>
      <c r="F20" s="660"/>
      <c r="G20" s="660"/>
      <c r="H20" s="660"/>
      <c r="I20" s="660"/>
      <c r="J20" s="660"/>
      <c r="K20" s="660"/>
      <c r="L20" s="660"/>
      <c r="M20" s="660"/>
      <c r="N20" s="113"/>
      <c r="O20" s="113"/>
      <c r="P20" s="110"/>
      <c r="Q20" s="110"/>
      <c r="R20" s="110"/>
      <c r="S20" s="110"/>
      <c r="T20" s="110"/>
      <c r="U20" s="110"/>
      <c r="V20" s="110"/>
    </row>
    <row r="21" spans="1:22" s="2" customFormat="1" ht="15.75" customHeight="1">
      <c r="A21" s="649" t="s">
        <v>110</v>
      </c>
      <c r="B21" s="649"/>
      <c r="C21" s="649"/>
      <c r="D21" s="649"/>
      <c r="E21" s="649"/>
      <c r="F21" s="649"/>
      <c r="G21" s="649"/>
      <c r="H21" s="649"/>
      <c r="I21" s="649"/>
      <c r="J21" s="649"/>
      <c r="K21" s="649"/>
      <c r="L21" s="649"/>
      <c r="M21" s="649"/>
      <c r="N21" s="113"/>
      <c r="O21" s="113"/>
      <c r="P21" s="110"/>
      <c r="Q21" s="110"/>
      <c r="R21" s="110"/>
      <c r="S21" s="110"/>
      <c r="T21" s="110"/>
      <c r="U21" s="110"/>
      <c r="V21" s="110"/>
    </row>
    <row r="22" spans="1:22" ht="20.25" customHeight="1">
      <c r="A22" s="111" t="s">
        <v>61</v>
      </c>
      <c r="B22" s="354">
        <v>4399</v>
      </c>
      <c r="C22" s="354">
        <v>1991</v>
      </c>
      <c r="D22" s="354">
        <f>B22+C22</f>
        <v>6390</v>
      </c>
      <c r="E22" s="354">
        <v>3333</v>
      </c>
      <c r="F22" s="354">
        <v>1210</v>
      </c>
      <c r="G22" s="354">
        <f>E22+F22</f>
        <v>4543</v>
      </c>
      <c r="H22" s="354">
        <v>222</v>
      </c>
      <c r="I22" s="354">
        <v>169</v>
      </c>
      <c r="J22" s="354">
        <f>H22+I22</f>
        <v>391</v>
      </c>
      <c r="K22" s="665">
        <f>B23-E23-H23</f>
        <v>5268</v>
      </c>
      <c r="L22" s="665">
        <f>C23-F23-I23</f>
        <v>1906</v>
      </c>
      <c r="M22" s="667">
        <f>K22+L22</f>
        <v>7174</v>
      </c>
      <c r="N22" s="478"/>
      <c r="O22" s="478"/>
      <c r="P22" s="478"/>
      <c r="Q22" s="478"/>
      <c r="R22" s="478"/>
      <c r="S22" s="478"/>
      <c r="T22" s="478"/>
      <c r="U22" s="478"/>
      <c r="V22" s="478"/>
    </row>
    <row r="23" spans="1:22" ht="15.75">
      <c r="A23" s="111" t="s">
        <v>62</v>
      </c>
      <c r="B23" s="354">
        <f>'[1]główna'!$B$12</f>
        <v>15721</v>
      </c>
      <c r="C23" s="354">
        <f>'[1]główna'!$C$12</f>
        <v>6273</v>
      </c>
      <c r="D23" s="354">
        <f>SUM(B23:C23)</f>
        <v>21994</v>
      </c>
      <c r="E23" s="354">
        <f>'[1]główna'!$E$12</f>
        <v>9734</v>
      </c>
      <c r="F23" s="354">
        <f>'[1]główna'!$F$12</f>
        <v>3815</v>
      </c>
      <c r="G23" s="354">
        <f>SUM(E23:F23)</f>
        <v>13549</v>
      </c>
      <c r="H23" s="354">
        <f>'[1]główna'!$H$12</f>
        <v>719</v>
      </c>
      <c r="I23" s="354">
        <f>'[1]główna'!$I$12</f>
        <v>552</v>
      </c>
      <c r="J23" s="354">
        <f>SUM(H23:I23)</f>
        <v>1271</v>
      </c>
      <c r="K23" s="666"/>
      <c r="L23" s="666"/>
      <c r="M23" s="668"/>
      <c r="N23" s="479"/>
      <c r="O23" s="479"/>
      <c r="P23" s="477"/>
      <c r="Q23" s="479"/>
      <c r="R23" s="479"/>
      <c r="S23" s="477"/>
      <c r="T23" s="479"/>
      <c r="U23" s="479"/>
      <c r="V23" s="477"/>
    </row>
    <row r="24" spans="1:13" ht="15.75" customHeight="1">
      <c r="A24" s="272" t="s">
        <v>56</v>
      </c>
      <c r="B24" s="669"/>
      <c r="C24" s="669"/>
      <c r="D24" s="669"/>
      <c r="E24" s="669"/>
      <c r="F24" s="669"/>
      <c r="G24" s="669"/>
      <c r="H24" s="669"/>
      <c r="I24" s="669"/>
      <c r="J24" s="669"/>
      <c r="K24" s="669"/>
      <c r="L24" s="669"/>
      <c r="M24" s="669"/>
    </row>
    <row r="25" spans="1:13" ht="15.75" customHeight="1">
      <c r="A25" s="649" t="s">
        <v>112</v>
      </c>
      <c r="B25" s="671"/>
      <c r="C25" s="671"/>
      <c r="D25" s="671"/>
      <c r="E25" s="671"/>
      <c r="F25" s="671"/>
      <c r="G25" s="671"/>
      <c r="H25" s="671"/>
      <c r="I25" s="671"/>
      <c r="J25" s="671"/>
      <c r="K25" s="671"/>
      <c r="L25" s="671"/>
      <c r="M25" s="671"/>
    </row>
    <row r="26" spans="1:22" ht="15.75" customHeight="1">
      <c r="A26" s="111" t="s">
        <v>61</v>
      </c>
      <c r="B26" s="317">
        <v>4800</v>
      </c>
      <c r="C26" s="317">
        <v>4807</v>
      </c>
      <c r="D26" s="317">
        <f>B26+C26</f>
        <v>9607</v>
      </c>
      <c r="E26" s="317">
        <v>4353</v>
      </c>
      <c r="F26" s="317">
        <v>4121</v>
      </c>
      <c r="G26" s="317">
        <f>E26+F26</f>
        <v>8474</v>
      </c>
      <c r="H26" s="317">
        <v>130</v>
      </c>
      <c r="I26" s="317">
        <v>127</v>
      </c>
      <c r="J26" s="317">
        <f>H26+I26</f>
        <v>257</v>
      </c>
      <c r="K26" s="665">
        <f>B27-E27-H27</f>
        <v>2048</v>
      </c>
      <c r="L26" s="665">
        <f>C27-F27-I27</f>
        <v>2039</v>
      </c>
      <c r="M26" s="667">
        <f>SUM(K26:L27)</f>
        <v>4087</v>
      </c>
      <c r="N26" s="478"/>
      <c r="O26" s="478"/>
      <c r="P26" s="478"/>
      <c r="Q26" s="478"/>
      <c r="R26" s="478"/>
      <c r="S26" s="478"/>
      <c r="T26" s="478"/>
      <c r="U26" s="478"/>
      <c r="V26" s="478"/>
    </row>
    <row r="27" spans="1:22" ht="15.75" customHeight="1">
      <c r="A27" s="111" t="s">
        <v>62</v>
      </c>
      <c r="B27" s="317">
        <v>15177</v>
      </c>
      <c r="C27" s="317">
        <v>11856</v>
      </c>
      <c r="D27" s="317">
        <f>B27+C27</f>
        <v>27033</v>
      </c>
      <c r="E27" s="317">
        <v>12616</v>
      </c>
      <c r="F27" s="317">
        <v>9506</v>
      </c>
      <c r="G27" s="317">
        <f>E27+F27</f>
        <v>22122</v>
      </c>
      <c r="H27" s="317">
        <v>513</v>
      </c>
      <c r="I27" s="317">
        <v>311</v>
      </c>
      <c r="J27" s="317">
        <f>H27+I27</f>
        <v>824</v>
      </c>
      <c r="K27" s="665"/>
      <c r="L27" s="665"/>
      <c r="M27" s="667"/>
      <c r="N27" s="480"/>
      <c r="O27" s="480"/>
      <c r="P27" s="481"/>
      <c r="Q27" s="480"/>
      <c r="R27" s="480"/>
      <c r="S27" s="481"/>
      <c r="T27" s="480"/>
      <c r="U27" s="480"/>
      <c r="V27" s="481"/>
    </row>
    <row r="28" spans="1:13" ht="15.75" customHeight="1">
      <c r="A28" s="272" t="s">
        <v>56</v>
      </c>
      <c r="B28" s="670"/>
      <c r="C28" s="670"/>
      <c r="D28" s="670"/>
      <c r="E28" s="670"/>
      <c r="F28" s="670"/>
      <c r="G28" s="670"/>
      <c r="H28" s="670"/>
      <c r="I28" s="670"/>
      <c r="J28" s="670"/>
      <c r="K28" s="670"/>
      <c r="L28" s="670"/>
      <c r="M28" s="670"/>
    </row>
    <row r="29" spans="1:13" ht="15.75" customHeight="1">
      <c r="A29" s="649" t="s">
        <v>116</v>
      </c>
      <c r="B29" s="649"/>
      <c r="C29" s="649"/>
      <c r="D29" s="649"/>
      <c r="E29" s="649"/>
      <c r="F29" s="649"/>
      <c r="G29" s="649"/>
      <c r="H29" s="649"/>
      <c r="I29" s="649"/>
      <c r="J29" s="649"/>
      <c r="K29" s="649"/>
      <c r="L29" s="649"/>
      <c r="M29" s="649"/>
    </row>
    <row r="30" spans="1:22" ht="15.75" customHeight="1">
      <c r="A30" s="111" t="s">
        <v>61</v>
      </c>
      <c r="B30" s="429">
        <v>7275</v>
      </c>
      <c r="C30" s="429">
        <v>6952</v>
      </c>
      <c r="D30" s="429">
        <v>14227</v>
      </c>
      <c r="E30" s="429">
        <v>6114</v>
      </c>
      <c r="F30" s="429">
        <v>5076</v>
      </c>
      <c r="G30" s="429">
        <v>11190</v>
      </c>
      <c r="H30" s="429">
        <v>399</v>
      </c>
      <c r="I30" s="429">
        <v>528</v>
      </c>
      <c r="J30" s="429">
        <v>927</v>
      </c>
      <c r="K30" s="679">
        <v>7357</v>
      </c>
      <c r="L30" s="679">
        <v>7051</v>
      </c>
      <c r="M30" s="677">
        <v>14408</v>
      </c>
      <c r="N30" s="478"/>
      <c r="O30" s="478"/>
      <c r="P30" s="478"/>
      <c r="Q30" s="478"/>
      <c r="R30" s="478"/>
      <c r="S30" s="478"/>
      <c r="T30" s="478"/>
      <c r="U30" s="478"/>
      <c r="V30" s="478"/>
    </row>
    <row r="31" spans="1:22" ht="15.75" customHeight="1">
      <c r="A31" s="111" t="s">
        <v>62</v>
      </c>
      <c r="B31" s="270">
        <v>30757</v>
      </c>
      <c r="C31" s="270">
        <v>26528</v>
      </c>
      <c r="D31" s="270">
        <v>57285</v>
      </c>
      <c r="E31" s="270">
        <v>22577</v>
      </c>
      <c r="F31" s="270">
        <v>18531</v>
      </c>
      <c r="G31" s="270">
        <v>41108</v>
      </c>
      <c r="H31" s="270">
        <v>823</v>
      </c>
      <c r="I31" s="270">
        <v>946</v>
      </c>
      <c r="J31" s="270">
        <v>1769</v>
      </c>
      <c r="K31" s="680"/>
      <c r="L31" s="680"/>
      <c r="M31" s="678"/>
      <c r="N31" s="482"/>
      <c r="O31" s="482"/>
      <c r="P31" s="470"/>
      <c r="Q31" s="482"/>
      <c r="R31" s="482"/>
      <c r="S31" s="470"/>
      <c r="T31" s="482"/>
      <c r="U31" s="482"/>
      <c r="V31" s="470"/>
    </row>
    <row r="32" spans="1:13" ht="43.5" customHeight="1">
      <c r="A32" s="272" t="s">
        <v>56</v>
      </c>
      <c r="B32" s="674" t="s">
        <v>440</v>
      </c>
      <c r="C32" s="675"/>
      <c r="D32" s="675"/>
      <c r="E32" s="675"/>
      <c r="F32" s="675"/>
      <c r="G32" s="675"/>
      <c r="H32" s="675"/>
      <c r="I32" s="675"/>
      <c r="J32" s="675"/>
      <c r="K32" s="675"/>
      <c r="L32" s="675"/>
      <c r="M32" s="676"/>
    </row>
    <row r="33" spans="1:4" ht="12.75">
      <c r="A33" s="672" t="s">
        <v>51</v>
      </c>
      <c r="B33" s="672"/>
      <c r="C33" s="2"/>
      <c r="D33" s="2"/>
    </row>
    <row r="34" spans="1:4" ht="12.75">
      <c r="A34" s="673" t="s">
        <v>52</v>
      </c>
      <c r="B34" s="673"/>
      <c r="C34" s="673"/>
      <c r="D34" s="673"/>
    </row>
  </sheetData>
  <sheetProtection selectLockedCells="1" selectUnlockedCells="1"/>
  <mergeCells count="38">
    <mergeCell ref="B28:M28"/>
    <mergeCell ref="A25:M25"/>
    <mergeCell ref="A33:B33"/>
    <mergeCell ref="A34:D34"/>
    <mergeCell ref="A29:M29"/>
    <mergeCell ref="B32:M32"/>
    <mergeCell ref="M30:M31"/>
    <mergeCell ref="L30:L31"/>
    <mergeCell ref="K30:K31"/>
    <mergeCell ref="K22:K23"/>
    <mergeCell ref="L22:L23"/>
    <mergeCell ref="M22:M23"/>
    <mergeCell ref="B24:M24"/>
    <mergeCell ref="K26:K27"/>
    <mergeCell ref="L26:L27"/>
    <mergeCell ref="M26:M27"/>
    <mergeCell ref="A11:M11"/>
    <mergeCell ref="A10:M10"/>
    <mergeCell ref="A9:M9"/>
    <mergeCell ref="K18:K19"/>
    <mergeCell ref="L18:L19"/>
    <mergeCell ref="A17:M17"/>
    <mergeCell ref="A21:M21"/>
    <mergeCell ref="M18:M19"/>
    <mergeCell ref="N14:O14"/>
    <mergeCell ref="A13:A15"/>
    <mergeCell ref="B13:M13"/>
    <mergeCell ref="B14:D14"/>
    <mergeCell ref="E14:G14"/>
    <mergeCell ref="H14:J14"/>
    <mergeCell ref="K14:M14"/>
    <mergeCell ref="B20:M20"/>
    <mergeCell ref="A7:M7"/>
    <mergeCell ref="A1:M1"/>
    <mergeCell ref="A5:B5"/>
    <mergeCell ref="C5:M5"/>
    <mergeCell ref="A3:B3"/>
    <mergeCell ref="C3:M3"/>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H99"/>
  <sheetViews>
    <sheetView view="pageBreakPreview" zoomScaleSheetLayoutView="100" zoomScalePageLayoutView="0" workbookViewId="0" topLeftCell="A1">
      <selection activeCell="I7" sqref="I7"/>
    </sheetView>
  </sheetViews>
  <sheetFormatPr defaultColWidth="9.140625" defaultRowHeight="12.75"/>
  <cols>
    <col min="1" max="1" width="5.00390625" style="90" customWidth="1"/>
    <col min="2" max="2" width="37.8515625" style="90" customWidth="1"/>
    <col min="3" max="8" width="8.7109375" style="90" customWidth="1"/>
    <col min="9" max="16384" width="9.140625" style="90" customWidth="1"/>
  </cols>
  <sheetData>
    <row r="1" spans="1:8" s="115" customFormat="1" ht="29.25" customHeight="1">
      <c r="A1" s="683" t="s">
        <v>225</v>
      </c>
      <c r="B1" s="683"/>
      <c r="C1" s="683"/>
      <c r="D1" s="683"/>
      <c r="E1" s="683"/>
      <c r="F1" s="683"/>
      <c r="G1" s="683"/>
      <c r="H1" s="683"/>
    </row>
    <row r="2" spans="1:8" ht="12" customHeight="1">
      <c r="A2" s="42"/>
      <c r="B2" s="42"/>
      <c r="C2" s="91"/>
      <c r="D2" s="91"/>
      <c r="E2" s="91"/>
      <c r="F2" s="91"/>
      <c r="G2" s="91"/>
      <c r="H2" s="116"/>
    </row>
    <row r="3" spans="1:8" ht="15.75" customHeight="1">
      <c r="A3" s="684" t="s">
        <v>48</v>
      </c>
      <c r="B3" s="684"/>
      <c r="C3" s="648" t="s">
        <v>341</v>
      </c>
      <c r="D3" s="648"/>
      <c r="E3" s="648"/>
      <c r="F3" s="648"/>
      <c r="G3" s="648"/>
      <c r="H3" s="648"/>
    </row>
    <row r="4" spans="1:2" ht="15" customHeight="1">
      <c r="A4" s="117"/>
      <c r="B4" s="117"/>
    </row>
    <row r="5" spans="1:8" ht="16.5" customHeight="1">
      <c r="A5" s="685" t="s">
        <v>49</v>
      </c>
      <c r="B5" s="685"/>
      <c r="C5" s="648">
        <v>2011</v>
      </c>
      <c r="D5" s="648"/>
      <c r="E5" s="648"/>
      <c r="F5" s="648"/>
      <c r="G5" s="648"/>
      <c r="H5" s="648"/>
    </row>
    <row r="6" spans="1:8" ht="16.5" customHeight="1">
      <c r="A6" s="118"/>
      <c r="B6" s="118"/>
      <c r="C6" s="119"/>
      <c r="D6" s="119"/>
      <c r="E6" s="119"/>
      <c r="F6" s="119"/>
      <c r="G6" s="119"/>
      <c r="H6" s="119"/>
    </row>
    <row r="7" spans="1:8" ht="75.75" customHeight="1">
      <c r="A7" s="681" t="s">
        <v>232</v>
      </c>
      <c r="B7" s="681"/>
      <c r="C7" s="681"/>
      <c r="D7" s="681"/>
      <c r="E7" s="681"/>
      <c r="F7" s="681"/>
      <c r="G7" s="681"/>
      <c r="H7" s="681"/>
    </row>
    <row r="8" spans="1:8" s="120" customFormat="1" ht="51" customHeight="1">
      <c r="A8" s="687" t="s">
        <v>226</v>
      </c>
      <c r="B8" s="688"/>
      <c r="C8" s="688"/>
      <c r="D8" s="688"/>
      <c r="E8" s="688"/>
      <c r="F8" s="688"/>
      <c r="G8" s="688"/>
      <c r="H8" s="688"/>
    </row>
    <row r="9" spans="1:8" s="120" customFormat="1" ht="190.5" customHeight="1">
      <c r="A9" s="689" t="s">
        <v>255</v>
      </c>
      <c r="B9" s="690"/>
      <c r="C9" s="690"/>
      <c r="D9" s="690"/>
      <c r="E9" s="690"/>
      <c r="F9" s="690"/>
      <c r="G9" s="690"/>
      <c r="H9" s="690"/>
    </row>
    <row r="10" spans="1:8" ht="12.75">
      <c r="A10" s="121"/>
      <c r="B10" s="121"/>
      <c r="C10" s="119"/>
      <c r="D10" s="119"/>
      <c r="E10" s="119"/>
      <c r="F10" s="119"/>
      <c r="G10" s="119"/>
      <c r="H10" s="119"/>
    </row>
    <row r="11" spans="1:8" ht="15" customHeight="1">
      <c r="A11" s="682" t="s">
        <v>57</v>
      </c>
      <c r="B11" s="682"/>
      <c r="C11" s="682"/>
      <c r="D11" s="682"/>
      <c r="E11" s="682"/>
      <c r="F11" s="7"/>
      <c r="G11" s="7"/>
      <c r="H11" s="7"/>
    </row>
    <row r="12" spans="1:8" s="96" customFormat="1" ht="13.5" customHeight="1">
      <c r="A12" s="661" t="s">
        <v>58</v>
      </c>
      <c r="B12" s="661"/>
      <c r="C12" s="661"/>
      <c r="D12" s="661"/>
      <c r="E12" s="661"/>
      <c r="F12" s="661"/>
      <c r="G12" s="661"/>
      <c r="H12" s="661"/>
    </row>
    <row r="13" spans="1:8" s="96" customFormat="1" ht="15" customHeight="1">
      <c r="A13" s="661" t="s">
        <v>59</v>
      </c>
      <c r="B13" s="661"/>
      <c r="C13" s="661"/>
      <c r="D13" s="661"/>
      <c r="E13" s="661"/>
      <c r="F13" s="661"/>
      <c r="G13" s="661"/>
      <c r="H13" s="661"/>
    </row>
    <row r="14" spans="1:5" s="99" customFormat="1" ht="15" customHeight="1" thickBot="1">
      <c r="A14" s="97"/>
      <c r="B14" s="98"/>
      <c r="C14" s="98"/>
      <c r="D14" s="98"/>
      <c r="E14" s="98"/>
    </row>
    <row r="15" spans="1:8" ht="12.75" customHeight="1">
      <c r="A15" s="701" t="s">
        <v>63</v>
      </c>
      <c r="B15" s="703" t="s">
        <v>64</v>
      </c>
      <c r="C15" s="695" t="s">
        <v>61</v>
      </c>
      <c r="D15" s="695"/>
      <c r="E15" s="695"/>
      <c r="F15" s="695" t="s">
        <v>62</v>
      </c>
      <c r="G15" s="695"/>
      <c r="H15" s="708"/>
    </row>
    <row r="16" spans="1:8" ht="12.75">
      <c r="A16" s="702"/>
      <c r="B16" s="704"/>
      <c r="C16" s="122" t="s">
        <v>54</v>
      </c>
      <c r="D16" s="122" t="s">
        <v>55</v>
      </c>
      <c r="E16" s="122" t="s">
        <v>50</v>
      </c>
      <c r="F16" s="122" t="s">
        <v>54</v>
      </c>
      <c r="G16" s="122" t="s">
        <v>55</v>
      </c>
      <c r="H16" s="123" t="s">
        <v>50</v>
      </c>
    </row>
    <row r="17" spans="1:8" ht="13.5" thickBot="1">
      <c r="A17" s="124">
        <v>1</v>
      </c>
      <c r="B17" s="125">
        <v>2</v>
      </c>
      <c r="C17" s="125">
        <v>3</v>
      </c>
      <c r="D17" s="125">
        <v>4</v>
      </c>
      <c r="E17" s="125">
        <v>5</v>
      </c>
      <c r="F17" s="125">
        <v>6</v>
      </c>
      <c r="G17" s="125">
        <v>7</v>
      </c>
      <c r="H17" s="126">
        <v>8</v>
      </c>
    </row>
    <row r="18" spans="1:8" ht="19.5" customHeight="1">
      <c r="A18" s="705" t="s">
        <v>109</v>
      </c>
      <c r="B18" s="706"/>
      <c r="C18" s="706"/>
      <c r="D18" s="706"/>
      <c r="E18" s="706"/>
      <c r="F18" s="706"/>
      <c r="G18" s="706"/>
      <c r="H18" s="707"/>
    </row>
    <row r="19" spans="1:8" ht="24.75" customHeight="1">
      <c r="A19" s="127">
        <v>1</v>
      </c>
      <c r="B19" s="128" t="s">
        <v>65</v>
      </c>
      <c r="C19" s="274">
        <v>2991</v>
      </c>
      <c r="D19" s="274">
        <v>2387</v>
      </c>
      <c r="E19" s="274">
        <f>C19+D19</f>
        <v>5378</v>
      </c>
      <c r="F19" s="275">
        <v>21266</v>
      </c>
      <c r="G19" s="275">
        <v>16305</v>
      </c>
      <c r="H19" s="275">
        <f>F19+G19</f>
        <v>37571</v>
      </c>
    </row>
    <row r="20" spans="1:8" ht="24.75" customHeight="1">
      <c r="A20" s="129"/>
      <c r="B20" s="130" t="s">
        <v>66</v>
      </c>
      <c r="C20" s="276">
        <v>1201</v>
      </c>
      <c r="D20" s="276">
        <v>848</v>
      </c>
      <c r="E20" s="276">
        <f>C20+D20</f>
        <v>2049</v>
      </c>
      <c r="F20" s="276">
        <v>7120</v>
      </c>
      <c r="G20" s="276">
        <v>4171</v>
      </c>
      <c r="H20" s="276">
        <f>F20+G20</f>
        <v>11291</v>
      </c>
    </row>
    <row r="21" spans="1:8" ht="24.75" customHeight="1">
      <c r="A21" s="131">
        <v>2</v>
      </c>
      <c r="B21" s="132" t="s">
        <v>67</v>
      </c>
      <c r="C21" s="275">
        <v>267</v>
      </c>
      <c r="D21" s="275">
        <v>261</v>
      </c>
      <c r="E21" s="277">
        <f aca="true" t="shared" si="0" ref="E21:E31">C21+D21</f>
        <v>528</v>
      </c>
      <c r="F21" s="275">
        <v>1417</v>
      </c>
      <c r="G21" s="275">
        <v>1141</v>
      </c>
      <c r="H21" s="275">
        <f>F21+G21</f>
        <v>2558</v>
      </c>
    </row>
    <row r="22" spans="1:8" ht="24.75" customHeight="1">
      <c r="A22" s="133"/>
      <c r="B22" s="134" t="s">
        <v>68</v>
      </c>
      <c r="C22" s="278">
        <v>66</v>
      </c>
      <c r="D22" s="278">
        <v>76</v>
      </c>
      <c r="E22" s="276">
        <f t="shared" si="0"/>
        <v>142</v>
      </c>
      <c r="F22" s="278">
        <v>311</v>
      </c>
      <c r="G22" s="278">
        <v>275</v>
      </c>
      <c r="H22" s="278">
        <f>F22+G22</f>
        <v>586</v>
      </c>
    </row>
    <row r="23" spans="1:8" ht="24.75" customHeight="1">
      <c r="A23" s="135">
        <v>3</v>
      </c>
      <c r="B23" s="136" t="s">
        <v>69</v>
      </c>
      <c r="C23" s="275">
        <v>407</v>
      </c>
      <c r="D23" s="275">
        <v>163</v>
      </c>
      <c r="E23" s="277">
        <f t="shared" si="0"/>
        <v>570</v>
      </c>
      <c r="F23" s="275">
        <v>1067</v>
      </c>
      <c r="G23" s="275">
        <v>430</v>
      </c>
      <c r="H23" s="275">
        <f>F23+G23</f>
        <v>1497</v>
      </c>
    </row>
    <row r="24" spans="1:8" ht="30.75" customHeight="1">
      <c r="A24" s="137"/>
      <c r="B24" s="138" t="s">
        <v>133</v>
      </c>
      <c r="C24" s="278">
        <v>2</v>
      </c>
      <c r="D24" s="278">
        <v>4</v>
      </c>
      <c r="E24" s="278">
        <f t="shared" si="0"/>
        <v>6</v>
      </c>
      <c r="F24" s="278">
        <v>23</v>
      </c>
      <c r="G24" s="278">
        <v>12</v>
      </c>
      <c r="H24" s="278">
        <f aca="true" t="shared" si="1" ref="H24:H31">F24+G24</f>
        <v>35</v>
      </c>
    </row>
    <row r="25" spans="1:8" ht="30.75" customHeight="1">
      <c r="A25" s="137"/>
      <c r="B25" s="138" t="s">
        <v>70</v>
      </c>
      <c r="C25" s="278">
        <v>0</v>
      </c>
      <c r="D25" s="278">
        <v>0</v>
      </c>
      <c r="E25" s="278">
        <f t="shared" si="0"/>
        <v>0</v>
      </c>
      <c r="F25" s="278">
        <v>3</v>
      </c>
      <c r="G25" s="278">
        <v>6</v>
      </c>
      <c r="H25" s="278">
        <f t="shared" si="1"/>
        <v>9</v>
      </c>
    </row>
    <row r="26" spans="1:8" ht="31.5" customHeight="1">
      <c r="A26" s="137"/>
      <c r="B26" s="138" t="s">
        <v>71</v>
      </c>
      <c r="C26" s="278">
        <v>28</v>
      </c>
      <c r="D26" s="278">
        <v>22</v>
      </c>
      <c r="E26" s="278">
        <f t="shared" si="0"/>
        <v>50</v>
      </c>
      <c r="F26" s="278">
        <v>76</v>
      </c>
      <c r="G26" s="278">
        <v>48</v>
      </c>
      <c r="H26" s="278">
        <f t="shared" si="1"/>
        <v>124</v>
      </c>
    </row>
    <row r="27" spans="1:8" ht="30" customHeight="1">
      <c r="A27" s="137"/>
      <c r="B27" s="139" t="s">
        <v>311</v>
      </c>
      <c r="C27" s="278">
        <v>16</v>
      </c>
      <c r="D27" s="278">
        <v>23</v>
      </c>
      <c r="E27" s="278">
        <f t="shared" si="0"/>
        <v>39</v>
      </c>
      <c r="F27" s="278">
        <v>63</v>
      </c>
      <c r="G27" s="278">
        <v>69</v>
      </c>
      <c r="H27" s="278">
        <f t="shared" si="1"/>
        <v>132</v>
      </c>
    </row>
    <row r="28" spans="1:8" ht="30" customHeight="1">
      <c r="A28" s="137"/>
      <c r="B28" s="139" t="s">
        <v>312</v>
      </c>
      <c r="C28" s="278">
        <v>11</v>
      </c>
      <c r="D28" s="278">
        <v>22</v>
      </c>
      <c r="E28" s="278">
        <f t="shared" si="0"/>
        <v>33</v>
      </c>
      <c r="F28" s="278">
        <v>57</v>
      </c>
      <c r="G28" s="278">
        <v>62</v>
      </c>
      <c r="H28" s="278">
        <f t="shared" si="1"/>
        <v>119</v>
      </c>
    </row>
    <row r="29" spans="1:8" ht="30" customHeight="1">
      <c r="A29" s="137"/>
      <c r="B29" s="139" t="s">
        <v>72</v>
      </c>
      <c r="C29" s="278">
        <v>11</v>
      </c>
      <c r="D29" s="278">
        <v>19</v>
      </c>
      <c r="E29" s="278">
        <f t="shared" si="0"/>
        <v>30</v>
      </c>
      <c r="F29" s="278">
        <v>38</v>
      </c>
      <c r="G29" s="278">
        <v>51</v>
      </c>
      <c r="H29" s="278">
        <f t="shared" si="1"/>
        <v>89</v>
      </c>
    </row>
    <row r="30" spans="1:8" ht="30" customHeight="1">
      <c r="A30" s="137"/>
      <c r="B30" s="139" t="s">
        <v>296</v>
      </c>
      <c r="C30" s="432">
        <v>335</v>
      </c>
      <c r="D30" s="432">
        <v>68</v>
      </c>
      <c r="E30" s="432">
        <f t="shared" si="0"/>
        <v>403</v>
      </c>
      <c r="F30" s="278">
        <v>758</v>
      </c>
      <c r="G30" s="278">
        <v>163</v>
      </c>
      <c r="H30" s="278">
        <f t="shared" si="1"/>
        <v>921</v>
      </c>
    </row>
    <row r="31" spans="1:8" ht="25.5">
      <c r="A31" s="137"/>
      <c r="B31" s="139" t="s">
        <v>297</v>
      </c>
      <c r="C31" s="278">
        <v>4</v>
      </c>
      <c r="D31" s="278">
        <v>5</v>
      </c>
      <c r="E31" s="278">
        <f t="shared" si="0"/>
        <v>9</v>
      </c>
      <c r="F31" s="278">
        <v>16</v>
      </c>
      <c r="G31" s="278">
        <v>8</v>
      </c>
      <c r="H31" s="278">
        <f t="shared" si="1"/>
        <v>24</v>
      </c>
    </row>
    <row r="32" spans="1:8" s="141" customFormat="1" ht="24.75" customHeight="1">
      <c r="A32" s="135">
        <v>4</v>
      </c>
      <c r="B32" s="140" t="s">
        <v>50</v>
      </c>
      <c r="C32" s="279">
        <f>C19+C21+C23</f>
        <v>3665</v>
      </c>
      <c r="D32" s="279">
        <f>D19+D21+D23</f>
        <v>2811</v>
      </c>
      <c r="E32" s="279">
        <f>C32+D32</f>
        <v>6476</v>
      </c>
      <c r="F32" s="279">
        <f>F19+F21+F23</f>
        <v>23750</v>
      </c>
      <c r="G32" s="279">
        <f>G19+G21+G23</f>
        <v>17876</v>
      </c>
      <c r="H32" s="279">
        <f>H19+H21+H23</f>
        <v>41626</v>
      </c>
    </row>
    <row r="33" spans="1:8" s="141" customFormat="1" ht="27" customHeight="1">
      <c r="A33" s="137"/>
      <c r="B33" s="139" t="s">
        <v>142</v>
      </c>
      <c r="C33" s="270">
        <v>0</v>
      </c>
      <c r="D33" s="270">
        <v>0</v>
      </c>
      <c r="E33" s="270">
        <v>0</v>
      </c>
      <c r="F33" s="270">
        <v>0</v>
      </c>
      <c r="G33" s="270">
        <v>0</v>
      </c>
      <c r="H33" s="270">
        <v>0</v>
      </c>
    </row>
    <row r="34" spans="1:8" s="141" customFormat="1" ht="24.75" customHeight="1">
      <c r="A34" s="137"/>
      <c r="B34" s="139" t="s">
        <v>128</v>
      </c>
      <c r="C34" s="270">
        <v>0</v>
      </c>
      <c r="D34" s="270">
        <v>0</v>
      </c>
      <c r="E34" s="270">
        <f>C34+D34</f>
        <v>0</v>
      </c>
      <c r="F34" s="270">
        <v>10</v>
      </c>
      <c r="G34" s="270">
        <v>5</v>
      </c>
      <c r="H34" s="270">
        <f>F34+G34</f>
        <v>15</v>
      </c>
    </row>
    <row r="35" spans="1:8" s="141" customFormat="1" ht="24.75" customHeight="1">
      <c r="A35" s="137"/>
      <c r="B35" s="139" t="s">
        <v>74</v>
      </c>
      <c r="C35" s="270">
        <v>235</v>
      </c>
      <c r="D35" s="270">
        <v>188</v>
      </c>
      <c r="E35" s="270">
        <f>C35+D35</f>
        <v>423</v>
      </c>
      <c r="F35" s="270">
        <v>661</v>
      </c>
      <c r="G35" s="270">
        <v>515</v>
      </c>
      <c r="H35" s="270">
        <f>F35+G35</f>
        <v>1176</v>
      </c>
    </row>
    <row r="36" spans="1:8" s="141" customFormat="1" ht="19.5" customHeight="1">
      <c r="A36" s="137"/>
      <c r="B36" s="142" t="s">
        <v>307</v>
      </c>
      <c r="C36" s="270">
        <v>1367</v>
      </c>
      <c r="D36" s="270">
        <v>1006</v>
      </c>
      <c r="E36" s="270">
        <f>C36+D36</f>
        <v>2373</v>
      </c>
      <c r="F36" s="270">
        <v>8827</v>
      </c>
      <c r="G36" s="270">
        <v>6383</v>
      </c>
      <c r="H36" s="270">
        <f>F36+G36</f>
        <v>15210</v>
      </c>
    </row>
    <row r="37" spans="1:8" s="141" customFormat="1" ht="131.25" customHeight="1" thickBot="1">
      <c r="A37" s="711" t="s">
        <v>56</v>
      </c>
      <c r="B37" s="712"/>
      <c r="C37" s="692" t="s">
        <v>455</v>
      </c>
      <c r="D37" s="693"/>
      <c r="E37" s="693"/>
      <c r="F37" s="693"/>
      <c r="G37" s="693"/>
      <c r="H37" s="694"/>
    </row>
    <row r="38" spans="1:8" s="141" customFormat="1" ht="24.75" customHeight="1">
      <c r="A38" s="696" t="s">
        <v>110</v>
      </c>
      <c r="B38" s="709"/>
      <c r="C38" s="709"/>
      <c r="D38" s="709"/>
      <c r="E38" s="709"/>
      <c r="F38" s="709"/>
      <c r="G38" s="709"/>
      <c r="H38" s="710"/>
    </row>
    <row r="39" spans="1:8" s="141" customFormat="1" ht="22.5" customHeight="1">
      <c r="A39" s="686">
        <v>1</v>
      </c>
      <c r="B39" s="128" t="s">
        <v>65</v>
      </c>
      <c r="C39" s="355">
        <v>1901</v>
      </c>
      <c r="D39" s="355">
        <v>727</v>
      </c>
      <c r="E39" s="356">
        <f>C39+D39</f>
        <v>2628</v>
      </c>
      <c r="F39" s="357">
        <f>'[2]główna'!$F$31</f>
        <v>6675</v>
      </c>
      <c r="G39" s="357">
        <f>'[2]główna'!$G$31</f>
        <v>2352</v>
      </c>
      <c r="H39" s="358">
        <f>SUM(F39:G39)</f>
        <v>9027</v>
      </c>
    </row>
    <row r="40" spans="1:8" s="141" customFormat="1" ht="16.5" customHeight="1">
      <c r="A40" s="686"/>
      <c r="B40" s="281" t="s">
        <v>66</v>
      </c>
      <c r="C40" s="353">
        <v>1054</v>
      </c>
      <c r="D40" s="353">
        <v>302</v>
      </c>
      <c r="E40" s="356">
        <f aca="true" t="shared" si="2" ref="E40:E56">C40+D40</f>
        <v>1356</v>
      </c>
      <c r="F40" s="357">
        <f>'[2]główna'!$F$32</f>
        <v>3664</v>
      </c>
      <c r="G40" s="357">
        <f>'[2]główna'!$G$32</f>
        <v>990</v>
      </c>
      <c r="H40" s="358">
        <f aca="true" t="shared" si="3" ref="H40:H56">SUM(F40:G40)</f>
        <v>4654</v>
      </c>
    </row>
    <row r="41" spans="1:8" ht="12.75" customHeight="1">
      <c r="A41" s="663">
        <v>2</v>
      </c>
      <c r="B41" s="282" t="s">
        <v>67</v>
      </c>
      <c r="C41" s="353">
        <v>1286</v>
      </c>
      <c r="D41" s="353">
        <v>843</v>
      </c>
      <c r="E41" s="356">
        <f t="shared" si="2"/>
        <v>2129</v>
      </c>
      <c r="F41" s="357">
        <f>'[2]główna'!$F$33</f>
        <v>3930</v>
      </c>
      <c r="G41" s="357">
        <f>'[2]główna'!$G$33</f>
        <v>2430</v>
      </c>
      <c r="H41" s="358">
        <f t="shared" si="3"/>
        <v>6360</v>
      </c>
    </row>
    <row r="42" spans="1:8" ht="15" customHeight="1">
      <c r="A42" s="662"/>
      <c r="B42" s="281" t="s">
        <v>68</v>
      </c>
      <c r="C42" s="353">
        <v>313</v>
      </c>
      <c r="D42" s="353">
        <v>257</v>
      </c>
      <c r="E42" s="356">
        <f t="shared" si="2"/>
        <v>570</v>
      </c>
      <c r="F42" s="357">
        <f>'[2]główna'!$F$34</f>
        <v>1190</v>
      </c>
      <c r="G42" s="357">
        <f>'[2]główna'!$G$34</f>
        <v>777</v>
      </c>
      <c r="H42" s="358">
        <f t="shared" si="3"/>
        <v>1967</v>
      </c>
    </row>
    <row r="43" spans="1:8" ht="12.75">
      <c r="A43" s="691">
        <v>3</v>
      </c>
      <c r="B43" s="128" t="s">
        <v>69</v>
      </c>
      <c r="C43" s="353">
        <v>1212</v>
      </c>
      <c r="D43" s="353">
        <v>421</v>
      </c>
      <c r="E43" s="356">
        <f t="shared" si="2"/>
        <v>1633</v>
      </c>
      <c r="F43" s="357">
        <f>'[2]główna'!$F$35</f>
        <v>5116</v>
      </c>
      <c r="G43" s="357">
        <f>'[2]główna'!$G$35</f>
        <v>1491</v>
      </c>
      <c r="H43" s="358">
        <f t="shared" si="3"/>
        <v>6607</v>
      </c>
    </row>
    <row r="44" spans="1:8" ht="12.75">
      <c r="A44" s="691"/>
      <c r="B44" s="281" t="s">
        <v>133</v>
      </c>
      <c r="C44" s="353">
        <v>36</v>
      </c>
      <c r="D44" s="353">
        <v>19</v>
      </c>
      <c r="E44" s="356">
        <f t="shared" si="2"/>
        <v>55</v>
      </c>
      <c r="F44" s="357">
        <f>'[2]główna'!$F$36</f>
        <v>115</v>
      </c>
      <c r="G44" s="357">
        <f>'[2]główna'!$G$36</f>
        <v>49</v>
      </c>
      <c r="H44" s="358">
        <f t="shared" si="3"/>
        <v>164</v>
      </c>
    </row>
    <row r="45" spans="1:8" ht="12.75">
      <c r="A45" s="691"/>
      <c r="B45" s="281" t="s">
        <v>70</v>
      </c>
      <c r="C45" s="353">
        <v>40</v>
      </c>
      <c r="D45" s="353">
        <v>31</v>
      </c>
      <c r="E45" s="356">
        <f t="shared" si="2"/>
        <v>71</v>
      </c>
      <c r="F45" s="357">
        <f>'[2]główna'!$F$37</f>
        <v>98</v>
      </c>
      <c r="G45" s="357">
        <f>'[2]główna'!$G$37</f>
        <v>91</v>
      </c>
      <c r="H45" s="358">
        <f t="shared" si="3"/>
        <v>189</v>
      </c>
    </row>
    <row r="46" spans="1:8" ht="25.5">
      <c r="A46" s="691"/>
      <c r="B46" s="281" t="s">
        <v>71</v>
      </c>
      <c r="C46" s="353">
        <v>48</v>
      </c>
      <c r="D46" s="353">
        <v>22</v>
      </c>
      <c r="E46" s="356">
        <f t="shared" si="2"/>
        <v>70</v>
      </c>
      <c r="F46" s="357">
        <f>'[2]główna'!$F$38</f>
        <v>148</v>
      </c>
      <c r="G46" s="357">
        <f>'[2]główna'!$G$38</f>
        <v>82</v>
      </c>
      <c r="H46" s="358">
        <f t="shared" si="3"/>
        <v>230</v>
      </c>
    </row>
    <row r="47" spans="1:8" ht="25.5">
      <c r="A47" s="691"/>
      <c r="B47" s="112" t="s">
        <v>311</v>
      </c>
      <c r="C47" s="354">
        <v>0</v>
      </c>
      <c r="D47" s="353">
        <v>40</v>
      </c>
      <c r="E47" s="356">
        <f t="shared" si="2"/>
        <v>40</v>
      </c>
      <c r="F47" s="357">
        <f>'[2]główna'!$F$39</f>
        <v>163</v>
      </c>
      <c r="G47" s="357">
        <f>'[2]główna'!$G$39</f>
        <v>111</v>
      </c>
      <c r="H47" s="358">
        <f t="shared" si="3"/>
        <v>274</v>
      </c>
    </row>
    <row r="48" spans="1:8" ht="25.5">
      <c r="A48" s="691"/>
      <c r="B48" s="112" t="s">
        <v>312</v>
      </c>
      <c r="C48" s="353">
        <v>52</v>
      </c>
      <c r="D48" s="353">
        <v>33</v>
      </c>
      <c r="E48" s="356">
        <f t="shared" si="2"/>
        <v>85</v>
      </c>
      <c r="F48" s="357">
        <f>'[2]główna'!$F$40</f>
        <v>216</v>
      </c>
      <c r="G48" s="357">
        <f>'[2]główna'!$G$40</f>
        <v>122</v>
      </c>
      <c r="H48" s="358">
        <f t="shared" si="3"/>
        <v>338</v>
      </c>
    </row>
    <row r="49" spans="1:8" ht="25.5">
      <c r="A49" s="691"/>
      <c r="B49" s="112" t="s">
        <v>72</v>
      </c>
      <c r="C49" s="353">
        <v>39</v>
      </c>
      <c r="D49" s="353">
        <v>17</v>
      </c>
      <c r="E49" s="356">
        <f t="shared" si="2"/>
        <v>56</v>
      </c>
      <c r="F49" s="357">
        <f>'[2]główna'!$F$41</f>
        <v>141</v>
      </c>
      <c r="G49" s="357">
        <f>'[2]główna'!$G$41</f>
        <v>107</v>
      </c>
      <c r="H49" s="358">
        <f>SUM(F49:G49)</f>
        <v>248</v>
      </c>
    </row>
    <row r="50" spans="1:8" ht="25.5">
      <c r="A50" s="691"/>
      <c r="B50" s="112" t="s">
        <v>296</v>
      </c>
      <c r="C50" s="353">
        <v>659</v>
      </c>
      <c r="D50" s="353">
        <v>162</v>
      </c>
      <c r="E50" s="356">
        <f t="shared" si="2"/>
        <v>821</v>
      </c>
      <c r="F50" s="357">
        <f>'[2]główna'!$F$42</f>
        <v>2953</v>
      </c>
      <c r="G50" s="357">
        <f>'[2]główna'!$G$42</f>
        <v>531</v>
      </c>
      <c r="H50" s="358">
        <f t="shared" si="3"/>
        <v>3484</v>
      </c>
    </row>
    <row r="51" spans="1:8" ht="25.5">
      <c r="A51" s="691"/>
      <c r="B51" s="112" t="s">
        <v>297</v>
      </c>
      <c r="C51" s="353">
        <v>251</v>
      </c>
      <c r="D51" s="353">
        <v>86</v>
      </c>
      <c r="E51" s="356">
        <f t="shared" si="2"/>
        <v>337</v>
      </c>
      <c r="F51" s="357">
        <f>'[2]główna'!$F$43</f>
        <v>1047</v>
      </c>
      <c r="G51" s="357">
        <f>'[2]główna'!$G$43</f>
        <v>309</v>
      </c>
      <c r="H51" s="358">
        <f t="shared" si="3"/>
        <v>1356</v>
      </c>
    </row>
    <row r="52" spans="1:8" ht="12.75">
      <c r="A52" s="284">
        <v>4</v>
      </c>
      <c r="B52" s="283" t="s">
        <v>50</v>
      </c>
      <c r="C52" s="353">
        <f>C39+C41+C43</f>
        <v>4399</v>
      </c>
      <c r="D52" s="353">
        <f>D39+D41+D43</f>
        <v>1991</v>
      </c>
      <c r="E52" s="356">
        <f t="shared" si="2"/>
        <v>6390</v>
      </c>
      <c r="F52" s="358">
        <f>'[2]główna'!$F$45</f>
        <v>15721</v>
      </c>
      <c r="G52" s="358">
        <f>'[2]główna'!$G$45</f>
        <v>6273</v>
      </c>
      <c r="H52" s="358">
        <f t="shared" si="3"/>
        <v>21994</v>
      </c>
    </row>
    <row r="53" spans="1:8" ht="25.5">
      <c r="A53" s="257"/>
      <c r="B53" s="112" t="s">
        <v>142</v>
      </c>
      <c r="C53" s="353">
        <v>0</v>
      </c>
      <c r="D53" s="353">
        <v>0</v>
      </c>
      <c r="E53" s="356">
        <f>C53+D53</f>
        <v>0</v>
      </c>
      <c r="F53" s="357">
        <f>'[2]główna'!$F$46</f>
        <v>1</v>
      </c>
      <c r="G53" s="357">
        <f>'[2]główna'!$G$46</f>
        <v>0</v>
      </c>
      <c r="H53" s="358">
        <f t="shared" si="3"/>
        <v>1</v>
      </c>
    </row>
    <row r="54" spans="1:8" ht="12.75">
      <c r="A54" s="257"/>
      <c r="B54" s="112" t="s">
        <v>128</v>
      </c>
      <c r="C54" s="353">
        <v>0</v>
      </c>
      <c r="D54" s="353">
        <v>0</v>
      </c>
      <c r="E54" s="356">
        <f t="shared" si="2"/>
        <v>0</v>
      </c>
      <c r="F54" s="357">
        <f>'[2]główna'!$F$47</f>
        <v>0</v>
      </c>
      <c r="G54" s="357">
        <f>'[2]główna'!$G$47</f>
        <v>0</v>
      </c>
      <c r="H54" s="358">
        <f t="shared" si="3"/>
        <v>0</v>
      </c>
    </row>
    <row r="55" spans="1:8" ht="12.75">
      <c r="A55" s="257"/>
      <c r="B55" s="112" t="s">
        <v>74</v>
      </c>
      <c r="C55" s="353">
        <v>875</v>
      </c>
      <c r="D55" s="353">
        <v>624</v>
      </c>
      <c r="E55" s="356">
        <f t="shared" si="2"/>
        <v>1499</v>
      </c>
      <c r="F55" s="357">
        <f>'[2]główna'!$F$48</f>
        <v>2237</v>
      </c>
      <c r="G55" s="357">
        <f>'[2]główna'!$G$48</f>
        <v>1771</v>
      </c>
      <c r="H55" s="358">
        <f t="shared" si="3"/>
        <v>4008</v>
      </c>
    </row>
    <row r="56" spans="1:8" ht="12.75">
      <c r="A56" s="257"/>
      <c r="B56" s="112" t="s">
        <v>307</v>
      </c>
      <c r="C56" s="353">
        <v>1747</v>
      </c>
      <c r="D56" s="353">
        <v>787</v>
      </c>
      <c r="E56" s="356">
        <f t="shared" si="2"/>
        <v>2534</v>
      </c>
      <c r="F56" s="357">
        <f>'[2]główna'!$F$49</f>
        <v>7363</v>
      </c>
      <c r="G56" s="357">
        <f>'[2]główna'!$G$49</f>
        <v>2463</v>
      </c>
      <c r="H56" s="358">
        <f t="shared" si="3"/>
        <v>9826</v>
      </c>
    </row>
    <row r="57" spans="1:8" ht="78" customHeight="1" thickBot="1">
      <c r="A57" s="699" t="s">
        <v>56</v>
      </c>
      <c r="B57" s="700"/>
      <c r="C57" s="692" t="s">
        <v>380</v>
      </c>
      <c r="D57" s="693"/>
      <c r="E57" s="693"/>
      <c r="F57" s="693"/>
      <c r="G57" s="693"/>
      <c r="H57" s="694"/>
    </row>
    <row r="58" spans="1:8" ht="12.75">
      <c r="A58" s="696" t="s">
        <v>112</v>
      </c>
      <c r="B58" s="697"/>
      <c r="C58" s="697"/>
      <c r="D58" s="697"/>
      <c r="E58" s="697"/>
      <c r="F58" s="697"/>
      <c r="G58" s="697"/>
      <c r="H58" s="698"/>
    </row>
    <row r="59" spans="1:8" ht="12.75">
      <c r="A59" s="714">
        <v>1</v>
      </c>
      <c r="B59" s="128" t="s">
        <v>65</v>
      </c>
      <c r="C59" s="280">
        <v>324</v>
      </c>
      <c r="D59" s="280">
        <v>243</v>
      </c>
      <c r="E59" s="271">
        <f>C59+D59</f>
        <v>567</v>
      </c>
      <c r="F59" s="280">
        <v>449</v>
      </c>
      <c r="G59" s="280">
        <v>404</v>
      </c>
      <c r="H59" s="271">
        <f>F59+G59</f>
        <v>853</v>
      </c>
    </row>
    <row r="60" spans="1:8" ht="12.75">
      <c r="A60" s="714"/>
      <c r="B60" s="281" t="s">
        <v>66</v>
      </c>
      <c r="C60" s="359">
        <v>0</v>
      </c>
      <c r="D60" s="359">
        <v>0</v>
      </c>
      <c r="E60" s="277">
        <f aca="true" t="shared" si="4" ref="E60:E76">C60+D60</f>
        <v>0</v>
      </c>
      <c r="F60" s="359">
        <v>0</v>
      </c>
      <c r="G60" s="359">
        <v>1</v>
      </c>
      <c r="H60" s="277">
        <f aca="true" t="shared" si="5" ref="H60:H76">F60+G60</f>
        <v>1</v>
      </c>
    </row>
    <row r="61" spans="1:8" ht="12.75">
      <c r="A61" s="657">
        <v>2</v>
      </c>
      <c r="B61" s="282" t="s">
        <v>67</v>
      </c>
      <c r="C61" s="360">
        <v>37</v>
      </c>
      <c r="D61" s="360">
        <v>89</v>
      </c>
      <c r="E61" s="277">
        <f t="shared" si="4"/>
        <v>126</v>
      </c>
      <c r="F61" s="360">
        <v>367</v>
      </c>
      <c r="G61" s="360">
        <v>417</v>
      </c>
      <c r="H61" s="277">
        <f t="shared" si="5"/>
        <v>784</v>
      </c>
    </row>
    <row r="62" spans="1:8" ht="12.75">
      <c r="A62" s="657"/>
      <c r="B62" s="281" t="s">
        <v>68</v>
      </c>
      <c r="C62" s="360">
        <v>21</v>
      </c>
      <c r="D62" s="360">
        <v>68</v>
      </c>
      <c r="E62" s="277">
        <f t="shared" si="4"/>
        <v>89</v>
      </c>
      <c r="F62" s="360">
        <v>331</v>
      </c>
      <c r="G62" s="360">
        <v>387</v>
      </c>
      <c r="H62" s="277">
        <f t="shared" si="5"/>
        <v>718</v>
      </c>
    </row>
    <row r="63" spans="1:8" ht="12.75">
      <c r="A63" s="657">
        <v>3</v>
      </c>
      <c r="B63" s="128" t="s">
        <v>69</v>
      </c>
      <c r="C63" s="360">
        <v>4439</v>
      </c>
      <c r="D63" s="360">
        <v>4475</v>
      </c>
      <c r="E63" s="277">
        <f t="shared" si="4"/>
        <v>8914</v>
      </c>
      <c r="F63" s="360">
        <v>14361</v>
      </c>
      <c r="G63" s="360">
        <v>11035</v>
      </c>
      <c r="H63" s="277">
        <f t="shared" si="5"/>
        <v>25396</v>
      </c>
    </row>
    <row r="64" spans="1:8" ht="12.75">
      <c r="A64" s="657"/>
      <c r="B64" s="281" t="s">
        <v>133</v>
      </c>
      <c r="C64" s="360">
        <v>16</v>
      </c>
      <c r="D64" s="360">
        <v>64</v>
      </c>
      <c r="E64" s="277">
        <f t="shared" si="4"/>
        <v>80</v>
      </c>
      <c r="F64" s="360">
        <v>17</v>
      </c>
      <c r="G64" s="360">
        <v>129</v>
      </c>
      <c r="H64" s="277">
        <f t="shared" si="5"/>
        <v>146</v>
      </c>
    </row>
    <row r="65" spans="1:8" ht="12.75">
      <c r="A65" s="657"/>
      <c r="B65" s="281" t="s">
        <v>70</v>
      </c>
      <c r="C65" s="360">
        <v>243</v>
      </c>
      <c r="D65" s="360">
        <v>190</v>
      </c>
      <c r="E65" s="277">
        <f t="shared" si="4"/>
        <v>433</v>
      </c>
      <c r="F65" s="360">
        <v>494</v>
      </c>
      <c r="G65" s="360">
        <v>429</v>
      </c>
      <c r="H65" s="277">
        <f t="shared" si="5"/>
        <v>923</v>
      </c>
    </row>
    <row r="66" spans="1:8" ht="25.5">
      <c r="A66" s="657"/>
      <c r="B66" s="281" t="s">
        <v>71</v>
      </c>
      <c r="C66" s="360">
        <v>918</v>
      </c>
      <c r="D66" s="360">
        <v>896</v>
      </c>
      <c r="E66" s="277">
        <f t="shared" si="4"/>
        <v>1814</v>
      </c>
      <c r="F66" s="360">
        <v>2253</v>
      </c>
      <c r="G66" s="360">
        <v>1837</v>
      </c>
      <c r="H66" s="277">
        <f t="shared" si="5"/>
        <v>4090</v>
      </c>
    </row>
    <row r="67" spans="1:8" ht="25.5">
      <c r="A67" s="657"/>
      <c r="B67" s="112" t="s">
        <v>311</v>
      </c>
      <c r="C67" s="360">
        <v>878</v>
      </c>
      <c r="D67" s="360">
        <v>857</v>
      </c>
      <c r="E67" s="277">
        <f t="shared" si="4"/>
        <v>1735</v>
      </c>
      <c r="F67" s="360">
        <v>2509</v>
      </c>
      <c r="G67" s="360">
        <v>1988</v>
      </c>
      <c r="H67" s="277">
        <f t="shared" si="5"/>
        <v>4497</v>
      </c>
    </row>
    <row r="68" spans="1:8" ht="25.5">
      <c r="A68" s="657"/>
      <c r="B68" s="112" t="s">
        <v>312</v>
      </c>
      <c r="C68" s="360">
        <v>670</v>
      </c>
      <c r="D68" s="360">
        <v>615</v>
      </c>
      <c r="E68" s="277">
        <f t="shared" si="4"/>
        <v>1285</v>
      </c>
      <c r="F68" s="360">
        <v>2058</v>
      </c>
      <c r="G68" s="360">
        <v>1539</v>
      </c>
      <c r="H68" s="277">
        <f t="shared" si="5"/>
        <v>3597</v>
      </c>
    </row>
    <row r="69" spans="1:8" ht="25.5">
      <c r="A69" s="657"/>
      <c r="B69" s="112" t="s">
        <v>72</v>
      </c>
      <c r="C69" s="360">
        <v>718</v>
      </c>
      <c r="D69" s="360">
        <v>1219</v>
      </c>
      <c r="E69" s="277">
        <f t="shared" si="4"/>
        <v>1937</v>
      </c>
      <c r="F69" s="360">
        <v>2427</v>
      </c>
      <c r="G69" s="360">
        <v>2711</v>
      </c>
      <c r="H69" s="277">
        <f t="shared" si="5"/>
        <v>5138</v>
      </c>
    </row>
    <row r="70" spans="1:8" ht="25.5">
      <c r="A70" s="657"/>
      <c r="B70" s="112" t="s">
        <v>296</v>
      </c>
      <c r="C70" s="360">
        <v>771</v>
      </c>
      <c r="D70" s="360">
        <v>536</v>
      </c>
      <c r="E70" s="277">
        <f t="shared" si="4"/>
        <v>1307</v>
      </c>
      <c r="F70" s="360">
        <v>4003</v>
      </c>
      <c r="G70" s="360">
        <v>2137</v>
      </c>
      <c r="H70" s="277">
        <f t="shared" si="5"/>
        <v>6140</v>
      </c>
    </row>
    <row r="71" spans="1:8" ht="25.5">
      <c r="A71" s="657"/>
      <c r="B71" s="112" t="s">
        <v>297</v>
      </c>
      <c r="C71" s="360">
        <v>71</v>
      </c>
      <c r="D71" s="360">
        <v>46</v>
      </c>
      <c r="E71" s="277">
        <f t="shared" si="4"/>
        <v>117</v>
      </c>
      <c r="F71" s="360">
        <v>294</v>
      </c>
      <c r="G71" s="360">
        <v>166</v>
      </c>
      <c r="H71" s="277">
        <f t="shared" si="5"/>
        <v>460</v>
      </c>
    </row>
    <row r="72" spans="1:8" ht="12.75">
      <c r="A72" s="350">
        <v>4</v>
      </c>
      <c r="B72" s="283" t="s">
        <v>50</v>
      </c>
      <c r="C72" s="360">
        <f>C59+C61+C63</f>
        <v>4800</v>
      </c>
      <c r="D72" s="360">
        <f>D59+D61+D63</f>
        <v>4807</v>
      </c>
      <c r="E72" s="277">
        <f t="shared" si="4"/>
        <v>9607</v>
      </c>
      <c r="F72" s="360">
        <f>F59+F61+F63</f>
        <v>15177</v>
      </c>
      <c r="G72" s="360">
        <f>G59+G61+G63</f>
        <v>11856</v>
      </c>
      <c r="H72" s="277">
        <f t="shared" si="5"/>
        <v>27033</v>
      </c>
    </row>
    <row r="73" spans="1:8" ht="25.5">
      <c r="A73" s="257"/>
      <c r="B73" s="112" t="s">
        <v>142</v>
      </c>
      <c r="C73" s="360">
        <v>0</v>
      </c>
      <c r="D73" s="360">
        <v>0</v>
      </c>
      <c r="E73" s="277">
        <f t="shared" si="4"/>
        <v>0</v>
      </c>
      <c r="F73" s="360">
        <v>0</v>
      </c>
      <c r="G73" s="360">
        <v>1</v>
      </c>
      <c r="H73" s="277">
        <f t="shared" si="5"/>
        <v>1</v>
      </c>
    </row>
    <row r="74" spans="1:8" ht="12.75">
      <c r="A74" s="257"/>
      <c r="B74" s="112" t="s">
        <v>128</v>
      </c>
      <c r="C74" s="360">
        <v>0</v>
      </c>
      <c r="D74" s="360">
        <v>0</v>
      </c>
      <c r="E74" s="277">
        <f t="shared" si="4"/>
        <v>0</v>
      </c>
      <c r="F74" s="360">
        <v>0</v>
      </c>
      <c r="G74" s="360">
        <v>1</v>
      </c>
      <c r="H74" s="277">
        <f t="shared" si="5"/>
        <v>1</v>
      </c>
    </row>
    <row r="75" spans="1:8" ht="12.75">
      <c r="A75" s="257"/>
      <c r="B75" s="112" t="s">
        <v>74</v>
      </c>
      <c r="C75" s="360">
        <v>14</v>
      </c>
      <c r="D75" s="360">
        <v>9</v>
      </c>
      <c r="E75" s="277">
        <f t="shared" si="4"/>
        <v>23</v>
      </c>
      <c r="F75" s="360">
        <v>43</v>
      </c>
      <c r="G75" s="360">
        <v>58</v>
      </c>
      <c r="H75" s="277">
        <f t="shared" si="5"/>
        <v>101</v>
      </c>
    </row>
    <row r="76" spans="1:8" ht="12.75">
      <c r="A76" s="268"/>
      <c r="B76" s="267" t="s">
        <v>307</v>
      </c>
      <c r="C76" s="360">
        <v>862</v>
      </c>
      <c r="D76" s="360">
        <v>941</v>
      </c>
      <c r="E76" s="277">
        <f t="shared" si="4"/>
        <v>1803</v>
      </c>
      <c r="F76" s="360">
        <v>2427</v>
      </c>
      <c r="G76" s="360">
        <v>2158</v>
      </c>
      <c r="H76" s="277">
        <f t="shared" si="5"/>
        <v>4585</v>
      </c>
    </row>
    <row r="77" spans="1:8" ht="13.5" thickBot="1">
      <c r="A77" s="715" t="s">
        <v>56</v>
      </c>
      <c r="B77" s="716"/>
      <c r="C77" s="717"/>
      <c r="D77" s="717"/>
      <c r="E77" s="717"/>
      <c r="F77" s="717"/>
      <c r="G77" s="717"/>
      <c r="H77" s="718"/>
    </row>
    <row r="78" spans="1:8" ht="12.75" customHeight="1" thickBot="1">
      <c r="A78" s="719" t="s">
        <v>116</v>
      </c>
      <c r="B78" s="720"/>
      <c r="C78" s="720"/>
      <c r="D78" s="720"/>
      <c r="E78" s="720"/>
      <c r="F78" s="720"/>
      <c r="G78" s="720"/>
      <c r="H78" s="721"/>
    </row>
    <row r="79" spans="1:8" ht="12.75">
      <c r="A79" s="713">
        <v>1</v>
      </c>
      <c r="B79" s="288" t="s">
        <v>65</v>
      </c>
      <c r="C79" s="430">
        <v>261</v>
      </c>
      <c r="D79" s="430">
        <v>122</v>
      </c>
      <c r="E79" s="430">
        <v>383</v>
      </c>
      <c r="F79" s="430">
        <v>1351</v>
      </c>
      <c r="G79" s="430">
        <v>363</v>
      </c>
      <c r="H79" s="430">
        <v>1714</v>
      </c>
    </row>
    <row r="80" spans="1:8" ht="12.75">
      <c r="A80" s="686"/>
      <c r="B80" s="281" t="s">
        <v>66</v>
      </c>
      <c r="C80" s="276">
        <v>84</v>
      </c>
      <c r="D80" s="276">
        <v>19</v>
      </c>
      <c r="E80" s="276">
        <v>103</v>
      </c>
      <c r="F80" s="276">
        <v>559</v>
      </c>
      <c r="G80" s="276">
        <v>85</v>
      </c>
      <c r="H80" s="276">
        <v>644</v>
      </c>
    </row>
    <row r="81" spans="1:8" ht="12.75">
      <c r="A81" s="691">
        <v>2</v>
      </c>
      <c r="B81" s="282" t="s">
        <v>67</v>
      </c>
      <c r="C81" s="278">
        <v>5713</v>
      </c>
      <c r="D81" s="278">
        <v>6334</v>
      </c>
      <c r="E81" s="278">
        <v>12047</v>
      </c>
      <c r="F81" s="278">
        <v>23296</v>
      </c>
      <c r="G81" s="278">
        <v>24149</v>
      </c>
      <c r="H81" s="278">
        <v>47445</v>
      </c>
    </row>
    <row r="82" spans="1:8" ht="12.75">
      <c r="A82" s="691"/>
      <c r="B82" s="281" t="s">
        <v>68</v>
      </c>
      <c r="C82" s="278">
        <v>5682</v>
      </c>
      <c r="D82" s="278">
        <v>6316</v>
      </c>
      <c r="E82" s="278">
        <v>11998</v>
      </c>
      <c r="F82" s="278">
        <v>22990</v>
      </c>
      <c r="G82" s="278">
        <v>24010</v>
      </c>
      <c r="H82" s="278">
        <v>47000</v>
      </c>
    </row>
    <row r="83" spans="1:8" ht="12.75">
      <c r="A83" s="691">
        <v>3</v>
      </c>
      <c r="B83" s="128" t="s">
        <v>69</v>
      </c>
      <c r="C83" s="278">
        <v>1301</v>
      </c>
      <c r="D83" s="278">
        <v>496</v>
      </c>
      <c r="E83" s="278">
        <v>1797</v>
      </c>
      <c r="F83" s="278">
        <v>6110</v>
      </c>
      <c r="G83" s="278">
        <v>2016</v>
      </c>
      <c r="H83" s="278">
        <v>8126</v>
      </c>
    </row>
    <row r="84" spans="1:8" ht="12.75">
      <c r="A84" s="691"/>
      <c r="B84" s="281" t="s">
        <v>133</v>
      </c>
      <c r="C84" s="278">
        <v>17</v>
      </c>
      <c r="D84" s="278">
        <v>14</v>
      </c>
      <c r="E84" s="278">
        <v>31</v>
      </c>
      <c r="F84" s="278">
        <v>239</v>
      </c>
      <c r="G84" s="278">
        <v>92</v>
      </c>
      <c r="H84" s="278">
        <v>331</v>
      </c>
    </row>
    <row r="85" spans="1:8" ht="12.75">
      <c r="A85" s="691"/>
      <c r="B85" s="281" t="s">
        <v>70</v>
      </c>
      <c r="C85" s="278">
        <v>22</v>
      </c>
      <c r="D85" s="278">
        <v>44</v>
      </c>
      <c r="E85" s="278">
        <v>66</v>
      </c>
      <c r="F85" s="278">
        <v>131</v>
      </c>
      <c r="G85" s="278">
        <v>169</v>
      </c>
      <c r="H85" s="278">
        <v>300</v>
      </c>
    </row>
    <row r="86" spans="1:8" ht="25.5">
      <c r="A86" s="691"/>
      <c r="B86" s="281" t="s">
        <v>71</v>
      </c>
      <c r="C86" s="278">
        <v>25</v>
      </c>
      <c r="D86" s="278">
        <v>24</v>
      </c>
      <c r="E86" s="278">
        <v>49</v>
      </c>
      <c r="F86" s="278">
        <v>119</v>
      </c>
      <c r="G86" s="278">
        <v>84</v>
      </c>
      <c r="H86" s="278">
        <v>203</v>
      </c>
    </row>
    <row r="87" spans="1:8" ht="25.5">
      <c r="A87" s="691"/>
      <c r="B87" s="112" t="s">
        <v>311</v>
      </c>
      <c r="C87" s="278">
        <v>46</v>
      </c>
      <c r="D87" s="278">
        <v>59</v>
      </c>
      <c r="E87" s="278">
        <v>105</v>
      </c>
      <c r="F87" s="278">
        <v>385</v>
      </c>
      <c r="G87" s="278">
        <v>291</v>
      </c>
      <c r="H87" s="278">
        <v>676</v>
      </c>
    </row>
    <row r="88" spans="1:8" ht="25.5">
      <c r="A88" s="691"/>
      <c r="B88" s="112" t="s">
        <v>312</v>
      </c>
      <c r="C88" s="278">
        <v>26</v>
      </c>
      <c r="D88" s="278">
        <v>59</v>
      </c>
      <c r="E88" s="278">
        <v>85</v>
      </c>
      <c r="F88" s="278">
        <v>213</v>
      </c>
      <c r="G88" s="278">
        <v>271</v>
      </c>
      <c r="H88" s="278">
        <v>484</v>
      </c>
    </row>
    <row r="89" spans="1:8" ht="25.5">
      <c r="A89" s="691"/>
      <c r="B89" s="112" t="s">
        <v>72</v>
      </c>
      <c r="C89" s="278">
        <v>41</v>
      </c>
      <c r="D89" s="278">
        <v>73</v>
      </c>
      <c r="E89" s="278">
        <v>114</v>
      </c>
      <c r="F89" s="278">
        <v>148</v>
      </c>
      <c r="G89" s="278">
        <v>265</v>
      </c>
      <c r="H89" s="278">
        <v>413</v>
      </c>
    </row>
    <row r="90" spans="1:8" ht="25.5">
      <c r="A90" s="691"/>
      <c r="B90" s="112" t="s">
        <v>296</v>
      </c>
      <c r="C90" s="278">
        <v>64</v>
      </c>
      <c r="D90" s="278">
        <v>20</v>
      </c>
      <c r="E90" s="278">
        <v>84</v>
      </c>
      <c r="F90" s="278">
        <v>524</v>
      </c>
      <c r="G90" s="278">
        <v>139</v>
      </c>
      <c r="H90" s="278">
        <v>663</v>
      </c>
    </row>
    <row r="91" spans="1:8" ht="25.5">
      <c r="A91" s="691"/>
      <c r="B91" s="112" t="s">
        <v>297</v>
      </c>
      <c r="C91" s="278">
        <v>4</v>
      </c>
      <c r="D91" s="278">
        <v>0</v>
      </c>
      <c r="E91" s="278">
        <v>4</v>
      </c>
      <c r="F91" s="278">
        <v>57</v>
      </c>
      <c r="G91" s="278">
        <v>3</v>
      </c>
      <c r="H91" s="278">
        <v>60</v>
      </c>
    </row>
    <row r="92" spans="1:8" ht="12.75">
      <c r="A92" s="287">
        <v>4</v>
      </c>
      <c r="B92" s="283" t="s">
        <v>50</v>
      </c>
      <c r="C92" s="432">
        <v>7275</v>
      </c>
      <c r="D92" s="432">
        <v>6952</v>
      </c>
      <c r="E92" s="432">
        <v>14227</v>
      </c>
      <c r="F92" s="432">
        <v>30757</v>
      </c>
      <c r="G92" s="432">
        <v>26528</v>
      </c>
      <c r="H92" s="432">
        <v>57285</v>
      </c>
    </row>
    <row r="93" spans="1:8" ht="25.5">
      <c r="A93" s="257"/>
      <c r="B93" s="112" t="s">
        <v>142</v>
      </c>
      <c r="C93" s="278">
        <v>0</v>
      </c>
      <c r="D93" s="278">
        <v>0</v>
      </c>
      <c r="E93" s="278">
        <v>0</v>
      </c>
      <c r="F93" s="278">
        <v>1</v>
      </c>
      <c r="G93" s="278">
        <v>2</v>
      </c>
      <c r="H93" s="278">
        <v>3</v>
      </c>
    </row>
    <row r="94" spans="1:8" ht="12.75">
      <c r="A94" s="257"/>
      <c r="B94" s="112" t="s">
        <v>128</v>
      </c>
      <c r="C94" s="278">
        <v>0</v>
      </c>
      <c r="D94" s="278">
        <v>0</v>
      </c>
      <c r="E94" s="278">
        <v>0</v>
      </c>
      <c r="F94" s="278">
        <v>0</v>
      </c>
      <c r="G94" s="278">
        <v>0</v>
      </c>
      <c r="H94" s="278">
        <v>0</v>
      </c>
    </row>
    <row r="95" spans="1:8" ht="12.75">
      <c r="A95" s="257"/>
      <c r="B95" s="112" t="s">
        <v>74</v>
      </c>
      <c r="C95" s="278">
        <v>57</v>
      </c>
      <c r="D95" s="278">
        <v>48</v>
      </c>
      <c r="E95" s="278">
        <v>105</v>
      </c>
      <c r="F95" s="278">
        <v>354</v>
      </c>
      <c r="G95" s="278">
        <v>462</v>
      </c>
      <c r="H95" s="278">
        <v>816</v>
      </c>
    </row>
    <row r="96" spans="1:8" ht="12.75">
      <c r="A96" s="257"/>
      <c r="B96" s="112" t="s">
        <v>307</v>
      </c>
      <c r="C96" s="431">
        <v>3846</v>
      </c>
      <c r="D96" s="431">
        <v>3841</v>
      </c>
      <c r="E96" s="431">
        <v>7687</v>
      </c>
      <c r="F96" s="431">
        <v>14427</v>
      </c>
      <c r="G96" s="431">
        <v>12721</v>
      </c>
      <c r="H96" s="431">
        <v>27148</v>
      </c>
    </row>
    <row r="97" spans="1:8" ht="86.25" customHeight="1">
      <c r="A97" s="657" t="s">
        <v>56</v>
      </c>
      <c r="B97" s="722"/>
      <c r="C97" s="723" t="s">
        <v>440</v>
      </c>
      <c r="D97" s="724"/>
      <c r="E97" s="724"/>
      <c r="F97" s="724"/>
      <c r="G97" s="724"/>
      <c r="H97" s="725"/>
    </row>
    <row r="98" spans="1:2" ht="12.75">
      <c r="A98" s="672" t="s">
        <v>51</v>
      </c>
      <c r="B98" s="672"/>
    </row>
    <row r="99" spans="1:2" ht="12.75">
      <c r="A99" s="672" t="s">
        <v>52</v>
      </c>
      <c r="B99" s="672"/>
    </row>
  </sheetData>
  <sheetProtection selectLockedCells="1" selectUnlockedCells="1"/>
  <mergeCells count="38">
    <mergeCell ref="A98:B98"/>
    <mergeCell ref="A99:B99"/>
    <mergeCell ref="A97:B97"/>
    <mergeCell ref="C97:H97"/>
    <mergeCell ref="A83:A91"/>
    <mergeCell ref="A81:A82"/>
    <mergeCell ref="A79:A80"/>
    <mergeCell ref="A59:A60"/>
    <mergeCell ref="A61:A62"/>
    <mergeCell ref="A63:A71"/>
    <mergeCell ref="A77:B77"/>
    <mergeCell ref="C77:H77"/>
    <mergeCell ref="A78:H78"/>
    <mergeCell ref="A58:H58"/>
    <mergeCell ref="A57:B57"/>
    <mergeCell ref="C57:H57"/>
    <mergeCell ref="A15:A16"/>
    <mergeCell ref="B15:B16"/>
    <mergeCell ref="A18:H18"/>
    <mergeCell ref="F15:H15"/>
    <mergeCell ref="A38:H38"/>
    <mergeCell ref="A37:B37"/>
    <mergeCell ref="A41:A42"/>
    <mergeCell ref="A39:A40"/>
    <mergeCell ref="A8:H8"/>
    <mergeCell ref="A9:H9"/>
    <mergeCell ref="A13:H13"/>
    <mergeCell ref="A43:A51"/>
    <mergeCell ref="C37:H37"/>
    <mergeCell ref="C15:E15"/>
    <mergeCell ref="A7:H7"/>
    <mergeCell ref="A11:E11"/>
    <mergeCell ref="A12:H12"/>
    <mergeCell ref="A1:H1"/>
    <mergeCell ref="A3:B3"/>
    <mergeCell ref="C3:H3"/>
    <mergeCell ref="A5:B5"/>
    <mergeCell ref="C5:H5"/>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O35" sqref="O35"/>
    </sheetView>
  </sheetViews>
  <sheetFormatPr defaultColWidth="9.140625" defaultRowHeight="12.75"/>
  <cols>
    <col min="1" max="1" width="3.7109375" style="90" customWidth="1"/>
    <col min="2" max="2" width="23.00390625" style="90" customWidth="1"/>
    <col min="3" max="8" width="11.8515625" style="90" customWidth="1"/>
    <col min="9" max="9" width="9.140625" style="90" customWidth="1"/>
    <col min="10" max="10" width="6.421875" style="89" customWidth="1"/>
    <col min="11" max="11" width="6.8515625" style="89" customWidth="1"/>
    <col min="12" max="12" width="7.00390625" style="89" customWidth="1"/>
    <col min="13" max="13" width="9.140625" style="89" customWidth="1"/>
    <col min="14" max="14" width="5.421875" style="89" customWidth="1"/>
    <col min="15" max="15" width="5.28125" style="89" customWidth="1"/>
    <col min="16" max="16" width="6.7109375" style="89" customWidth="1"/>
    <col min="17" max="16384" width="9.140625" style="90" customWidth="1"/>
  </cols>
  <sheetData>
    <row r="1" spans="1:16" s="2" customFormat="1" ht="30" customHeight="1">
      <c r="A1" s="683" t="s">
        <v>227</v>
      </c>
      <c r="B1" s="683"/>
      <c r="C1" s="683"/>
      <c r="D1" s="683"/>
      <c r="E1" s="683"/>
      <c r="F1" s="683"/>
      <c r="G1" s="683"/>
      <c r="H1" s="683"/>
      <c r="J1" s="110"/>
      <c r="K1" s="110"/>
      <c r="L1" s="110"/>
      <c r="M1" s="110"/>
      <c r="N1" s="110"/>
      <c r="O1" s="110"/>
      <c r="P1" s="110"/>
    </row>
    <row r="2" spans="2:16" s="2" customFormat="1" ht="12.75">
      <c r="B2" s="143"/>
      <c r="C2" s="143"/>
      <c r="D2" s="143"/>
      <c r="E2" s="144"/>
      <c r="F2" s="143"/>
      <c r="G2" s="143"/>
      <c r="H2" s="143"/>
      <c r="J2" s="110"/>
      <c r="K2" s="110"/>
      <c r="L2" s="110"/>
      <c r="M2" s="110"/>
      <c r="N2" s="110"/>
      <c r="O2" s="110"/>
      <c r="P2" s="110"/>
    </row>
    <row r="3" spans="1:8" ht="14.25">
      <c r="A3" s="647" t="s">
        <v>48</v>
      </c>
      <c r="B3" s="750"/>
      <c r="C3" s="738" t="s">
        <v>341</v>
      </c>
      <c r="D3" s="739"/>
      <c r="E3" s="739"/>
      <c r="F3" s="739"/>
      <c r="G3" s="739"/>
      <c r="H3" s="740"/>
    </row>
    <row r="4" spans="1:8" ht="14.25">
      <c r="A4" s="3"/>
      <c r="B4" s="145"/>
      <c r="C4" s="146"/>
      <c r="D4" s="146"/>
      <c r="E4" s="119"/>
      <c r="F4" s="119"/>
      <c r="G4" s="119"/>
      <c r="H4" s="119"/>
    </row>
    <row r="5" spans="1:8" ht="14.25">
      <c r="A5" s="647" t="s">
        <v>49</v>
      </c>
      <c r="B5" s="750"/>
      <c r="C5" s="738">
        <v>2011</v>
      </c>
      <c r="D5" s="739"/>
      <c r="E5" s="739"/>
      <c r="F5" s="739"/>
      <c r="G5" s="739"/>
      <c r="H5" s="740"/>
    </row>
    <row r="6" spans="2:8" ht="12.75">
      <c r="B6" s="119"/>
      <c r="C6" s="119"/>
      <c r="D6" s="119"/>
      <c r="E6" s="119"/>
      <c r="F6" s="119"/>
      <c r="G6" s="119"/>
      <c r="H6" s="119"/>
    </row>
    <row r="7" spans="1:16" s="42" customFormat="1" ht="76.5" customHeight="1">
      <c r="A7" s="681" t="s">
        <v>232</v>
      </c>
      <c r="B7" s="681"/>
      <c r="C7" s="681"/>
      <c r="D7" s="681"/>
      <c r="E7" s="681"/>
      <c r="F7" s="681"/>
      <c r="G7" s="681"/>
      <c r="H7" s="681"/>
      <c r="I7" s="147"/>
      <c r="J7" s="147"/>
      <c r="K7" s="147"/>
      <c r="L7" s="147"/>
      <c r="M7" s="147"/>
      <c r="N7" s="446"/>
      <c r="O7" s="446"/>
      <c r="P7" s="446"/>
    </row>
    <row r="8" spans="1:16" s="99" customFormat="1" ht="69" customHeight="1">
      <c r="A8" s="744" t="s">
        <v>228</v>
      </c>
      <c r="B8" s="744"/>
      <c r="C8" s="744"/>
      <c r="D8" s="744"/>
      <c r="E8" s="744"/>
      <c r="F8" s="744"/>
      <c r="G8" s="744"/>
      <c r="H8" s="744"/>
      <c r="I8" s="98"/>
      <c r="J8" s="486"/>
      <c r="K8" s="486"/>
      <c r="L8" s="486"/>
      <c r="M8" s="474"/>
      <c r="N8" s="474"/>
      <c r="O8" s="474"/>
      <c r="P8" s="474"/>
    </row>
    <row r="9" spans="1:16" s="99" customFormat="1" ht="66.75" customHeight="1">
      <c r="A9" s="689" t="s">
        <v>256</v>
      </c>
      <c r="B9" s="689"/>
      <c r="C9" s="689"/>
      <c r="D9" s="689"/>
      <c r="E9" s="689"/>
      <c r="F9" s="689"/>
      <c r="G9" s="689"/>
      <c r="H9" s="689"/>
      <c r="I9" s="98"/>
      <c r="J9" s="486"/>
      <c r="K9" s="486"/>
      <c r="L9" s="486"/>
      <c r="M9" s="474"/>
      <c r="N9" s="474"/>
      <c r="O9" s="474"/>
      <c r="P9" s="474"/>
    </row>
    <row r="10" spans="1:16" s="99" customFormat="1" ht="19.5" customHeight="1">
      <c r="A10" s="149"/>
      <c r="B10" s="149"/>
      <c r="C10" s="149"/>
      <c r="D10" s="149"/>
      <c r="E10" s="149"/>
      <c r="F10" s="149"/>
      <c r="G10" s="149"/>
      <c r="H10" s="149"/>
      <c r="I10" s="98"/>
      <c r="J10" s="486"/>
      <c r="K10" s="486"/>
      <c r="L10" s="486"/>
      <c r="M10" s="474"/>
      <c r="N10" s="474"/>
      <c r="O10" s="474"/>
      <c r="P10" s="474"/>
    </row>
    <row r="11" spans="1:16" s="99" customFormat="1" ht="15.75" customHeight="1">
      <c r="A11" s="661" t="s">
        <v>57</v>
      </c>
      <c r="B11" s="661"/>
      <c r="C11" s="661"/>
      <c r="D11" s="661"/>
      <c r="E11" s="661"/>
      <c r="F11" s="661"/>
      <c r="G11" s="661"/>
      <c r="H11" s="661"/>
      <c r="I11" s="97"/>
      <c r="J11" s="97"/>
      <c r="K11" s="97"/>
      <c r="L11" s="97"/>
      <c r="M11" s="474"/>
      <c r="N11" s="474"/>
      <c r="O11" s="474"/>
      <c r="P11" s="474"/>
    </row>
    <row r="12" spans="1:16" s="99" customFormat="1" ht="17.25" customHeight="1">
      <c r="A12" s="661" t="s">
        <v>58</v>
      </c>
      <c r="B12" s="661"/>
      <c r="C12" s="661"/>
      <c r="D12" s="661"/>
      <c r="E12" s="661"/>
      <c r="F12" s="661"/>
      <c r="G12" s="661"/>
      <c r="H12" s="661"/>
      <c r="I12" s="97"/>
      <c r="J12" s="97"/>
      <c r="K12" s="97"/>
      <c r="L12" s="97"/>
      <c r="M12" s="97"/>
      <c r="N12" s="474"/>
      <c r="O12" s="474"/>
      <c r="P12" s="474"/>
    </row>
    <row r="13" spans="1:16" s="99" customFormat="1" ht="16.5" customHeight="1">
      <c r="A13" s="661" t="s">
        <v>59</v>
      </c>
      <c r="B13" s="661"/>
      <c r="C13" s="661"/>
      <c r="D13" s="661"/>
      <c r="E13" s="661"/>
      <c r="F13" s="661"/>
      <c r="G13" s="661"/>
      <c r="H13" s="661"/>
      <c r="I13" s="98"/>
      <c r="J13" s="486"/>
      <c r="K13" s="486"/>
      <c r="L13" s="486"/>
      <c r="M13" s="474"/>
      <c r="N13" s="474"/>
      <c r="O13" s="474"/>
      <c r="P13" s="474"/>
    </row>
    <row r="14" spans="2:16" s="99" customFormat="1" ht="12" customHeight="1" thickBot="1">
      <c r="B14" s="97"/>
      <c r="C14" s="98"/>
      <c r="D14" s="98"/>
      <c r="E14" s="98"/>
      <c r="F14" s="98"/>
      <c r="G14" s="98"/>
      <c r="H14" s="98"/>
      <c r="I14" s="98"/>
      <c r="J14" s="486"/>
      <c r="K14" s="486"/>
      <c r="L14" s="486"/>
      <c r="M14" s="474"/>
      <c r="N14" s="474"/>
      <c r="O14" s="474"/>
      <c r="P14" s="474"/>
    </row>
    <row r="15" spans="1:8" ht="17.25" customHeight="1">
      <c r="A15" s="751" t="s">
        <v>140</v>
      </c>
      <c r="B15" s="741" t="s">
        <v>129</v>
      </c>
      <c r="C15" s="741" t="s">
        <v>61</v>
      </c>
      <c r="D15" s="741"/>
      <c r="E15" s="741"/>
      <c r="F15" s="741" t="s">
        <v>62</v>
      </c>
      <c r="G15" s="741"/>
      <c r="H15" s="742"/>
    </row>
    <row r="16" spans="1:8" ht="14.25" customHeight="1">
      <c r="A16" s="752"/>
      <c r="B16" s="743"/>
      <c r="C16" s="104" t="s">
        <v>54</v>
      </c>
      <c r="D16" s="104" t="s">
        <v>55</v>
      </c>
      <c r="E16" s="104" t="s">
        <v>50</v>
      </c>
      <c r="F16" s="104" t="s">
        <v>54</v>
      </c>
      <c r="G16" s="104" t="s">
        <v>55</v>
      </c>
      <c r="H16" s="150" t="s">
        <v>50</v>
      </c>
    </row>
    <row r="17" spans="1:8" ht="12" customHeight="1" thickBot="1">
      <c r="A17" s="151">
        <v>1</v>
      </c>
      <c r="B17" s="152">
        <v>2</v>
      </c>
      <c r="C17" s="152">
        <v>3</v>
      </c>
      <c r="D17" s="152">
        <v>4</v>
      </c>
      <c r="E17" s="152">
        <v>5</v>
      </c>
      <c r="F17" s="152">
        <v>6</v>
      </c>
      <c r="G17" s="152">
        <v>7</v>
      </c>
      <c r="H17" s="153">
        <v>8</v>
      </c>
    </row>
    <row r="18" spans="1:8" ht="12" customHeight="1">
      <c r="A18" s="745" t="s">
        <v>109</v>
      </c>
      <c r="B18" s="746"/>
      <c r="C18" s="746"/>
      <c r="D18" s="746"/>
      <c r="E18" s="746"/>
      <c r="F18" s="746"/>
      <c r="G18" s="746"/>
      <c r="H18" s="746"/>
    </row>
    <row r="19" spans="1:16" ht="21" customHeight="1">
      <c r="A19" s="154">
        <v>1</v>
      </c>
      <c r="B19" s="155" t="s">
        <v>308</v>
      </c>
      <c r="C19" s="289">
        <v>2489</v>
      </c>
      <c r="D19" s="289">
        <v>1734</v>
      </c>
      <c r="E19" s="289">
        <f>C19+D19</f>
        <v>4223</v>
      </c>
      <c r="F19" s="289">
        <v>9760</v>
      </c>
      <c r="G19" s="289">
        <v>6599</v>
      </c>
      <c r="H19" s="289">
        <f>F19+G19</f>
        <v>16359</v>
      </c>
      <c r="J19" s="485"/>
      <c r="K19" s="485"/>
      <c r="L19" s="487"/>
      <c r="N19" s="478"/>
      <c r="O19" s="478"/>
      <c r="P19" s="478"/>
    </row>
    <row r="20" spans="1:16" ht="31.5" customHeight="1">
      <c r="A20" s="156">
        <v>2</v>
      </c>
      <c r="B20" s="157" t="s">
        <v>322</v>
      </c>
      <c r="C20" s="290">
        <v>144</v>
      </c>
      <c r="D20" s="290">
        <v>222</v>
      </c>
      <c r="E20" s="289">
        <f>C20+D20</f>
        <v>366</v>
      </c>
      <c r="F20" s="290">
        <v>632</v>
      </c>
      <c r="G20" s="290">
        <v>1181</v>
      </c>
      <c r="H20" s="289">
        <f>F20+G20</f>
        <v>1813</v>
      </c>
      <c r="J20" s="485"/>
      <c r="K20" s="485"/>
      <c r="L20" s="487"/>
      <c r="N20" s="478"/>
      <c r="O20" s="478"/>
      <c r="P20" s="478"/>
    </row>
    <row r="21" spans="1:16" ht="31.5" customHeight="1">
      <c r="A21" s="158"/>
      <c r="B21" s="159" t="s">
        <v>323</v>
      </c>
      <c r="C21" s="290">
        <v>17</v>
      </c>
      <c r="D21" s="290">
        <v>4</v>
      </c>
      <c r="E21" s="289">
        <f>C21+D21</f>
        <v>21</v>
      </c>
      <c r="F21" s="290">
        <v>35</v>
      </c>
      <c r="G21" s="290">
        <v>19</v>
      </c>
      <c r="H21" s="289">
        <f>F21+G21</f>
        <v>54</v>
      </c>
      <c r="J21" s="485"/>
      <c r="K21" s="485"/>
      <c r="L21" s="487"/>
      <c r="N21" s="478"/>
      <c r="O21" s="478"/>
      <c r="P21" s="478"/>
    </row>
    <row r="22" spans="1:8" ht="31.5" customHeight="1" thickBot="1">
      <c r="A22" s="728" t="s">
        <v>56</v>
      </c>
      <c r="B22" s="729"/>
      <c r="C22" s="730"/>
      <c r="D22" s="731"/>
      <c r="E22" s="731"/>
      <c r="F22" s="731"/>
      <c r="G22" s="731"/>
      <c r="H22" s="731"/>
    </row>
    <row r="23" spans="1:8" ht="12" customHeight="1">
      <c r="A23" s="747" t="s">
        <v>110</v>
      </c>
      <c r="B23" s="748"/>
      <c r="C23" s="748"/>
      <c r="D23" s="748"/>
      <c r="E23" s="748"/>
      <c r="F23" s="748"/>
      <c r="G23" s="748"/>
      <c r="H23" s="749"/>
    </row>
    <row r="24" spans="1:16" ht="21" customHeight="1">
      <c r="A24" s="291">
        <v>1</v>
      </c>
      <c r="B24" s="292" t="s">
        <v>308</v>
      </c>
      <c r="C24" s="361">
        <v>877</v>
      </c>
      <c r="D24" s="361">
        <v>559</v>
      </c>
      <c r="E24" s="363">
        <f>C24+D24</f>
        <v>1436</v>
      </c>
      <c r="F24" s="363">
        <v>2793</v>
      </c>
      <c r="G24" s="363">
        <v>1581</v>
      </c>
      <c r="H24" s="363">
        <v>4374</v>
      </c>
      <c r="J24" s="485"/>
      <c r="K24" s="485"/>
      <c r="L24" s="485"/>
      <c r="N24" s="478"/>
      <c r="O24" s="478"/>
      <c r="P24" s="478"/>
    </row>
    <row r="25" spans="1:16" ht="15.75" customHeight="1">
      <c r="A25" s="291">
        <v>2</v>
      </c>
      <c r="B25" s="292" t="s">
        <v>349</v>
      </c>
      <c r="C25" s="362">
        <v>398</v>
      </c>
      <c r="D25" s="362">
        <v>237</v>
      </c>
      <c r="E25" s="363">
        <f>C25+D25</f>
        <v>635</v>
      </c>
      <c r="F25" s="364">
        <v>1153</v>
      </c>
      <c r="G25" s="364">
        <v>777</v>
      </c>
      <c r="H25" s="363">
        <v>1930</v>
      </c>
      <c r="J25" s="485"/>
      <c r="K25" s="485"/>
      <c r="L25" s="485"/>
      <c r="N25" s="478"/>
      <c r="O25" s="478"/>
      <c r="P25" s="478"/>
    </row>
    <row r="26" spans="1:16" ht="38.25">
      <c r="A26" s="291"/>
      <c r="B26" s="292" t="s">
        <v>350</v>
      </c>
      <c r="C26" s="362">
        <v>139</v>
      </c>
      <c r="D26" s="362">
        <v>67</v>
      </c>
      <c r="E26" s="363">
        <f>C26+D26</f>
        <v>206</v>
      </c>
      <c r="F26" s="364">
        <v>402</v>
      </c>
      <c r="G26" s="364">
        <v>171</v>
      </c>
      <c r="H26" s="363">
        <v>573</v>
      </c>
      <c r="J26" s="485"/>
      <c r="K26" s="485"/>
      <c r="L26" s="485"/>
      <c r="N26" s="478"/>
      <c r="O26" s="478"/>
      <c r="P26" s="478"/>
    </row>
    <row r="27" spans="1:8" ht="13.5" thickBot="1">
      <c r="A27" s="728" t="s">
        <v>56</v>
      </c>
      <c r="B27" s="729"/>
      <c r="C27" s="726"/>
      <c r="D27" s="727"/>
      <c r="E27" s="727"/>
      <c r="F27" s="727"/>
      <c r="G27" s="727"/>
      <c r="H27" s="727"/>
    </row>
    <row r="28" spans="1:8" ht="14.25" customHeight="1">
      <c r="A28" s="735" t="s">
        <v>112</v>
      </c>
      <c r="B28" s="736"/>
      <c r="C28" s="736"/>
      <c r="D28" s="736"/>
      <c r="E28" s="736"/>
      <c r="F28" s="736"/>
      <c r="G28" s="736"/>
      <c r="H28" s="737"/>
    </row>
    <row r="29" spans="1:16" ht="15.75" customHeight="1">
      <c r="A29" s="291">
        <v>1</v>
      </c>
      <c r="B29" s="292" t="s">
        <v>308</v>
      </c>
      <c r="C29" s="401">
        <v>409</v>
      </c>
      <c r="D29" s="401">
        <v>633</v>
      </c>
      <c r="E29" s="402">
        <f>C29+D29</f>
        <v>1042</v>
      </c>
      <c r="F29" s="401">
        <v>978</v>
      </c>
      <c r="G29" s="401">
        <v>1276</v>
      </c>
      <c r="H29" s="403">
        <f>F29+G29</f>
        <v>2254</v>
      </c>
      <c r="J29" s="488"/>
      <c r="K29" s="488"/>
      <c r="L29" s="488"/>
      <c r="N29" s="478"/>
      <c r="O29" s="478"/>
      <c r="P29" s="478"/>
    </row>
    <row r="30" spans="1:16" ht="25.5">
      <c r="A30" s="291">
        <v>2</v>
      </c>
      <c r="B30" s="292" t="s">
        <v>349</v>
      </c>
      <c r="C30" s="293">
        <v>259</v>
      </c>
      <c r="D30" s="293">
        <v>359</v>
      </c>
      <c r="E30" s="402">
        <f>C30+D30</f>
        <v>618</v>
      </c>
      <c r="F30" s="293">
        <v>786</v>
      </c>
      <c r="G30" s="293">
        <v>907</v>
      </c>
      <c r="H30" s="403">
        <f>F30+G30</f>
        <v>1693</v>
      </c>
      <c r="J30" s="488"/>
      <c r="K30" s="488"/>
      <c r="L30" s="488"/>
      <c r="N30" s="478"/>
      <c r="O30" s="478"/>
      <c r="P30" s="478"/>
    </row>
    <row r="31" spans="1:16" ht="38.25">
      <c r="A31" s="291"/>
      <c r="B31" s="292" t="s">
        <v>350</v>
      </c>
      <c r="C31" s="293">
        <v>198</v>
      </c>
      <c r="D31" s="293">
        <v>304</v>
      </c>
      <c r="E31" s="402">
        <f>C31+D31</f>
        <v>502</v>
      </c>
      <c r="F31" s="293">
        <v>725</v>
      </c>
      <c r="G31" s="293">
        <v>843</v>
      </c>
      <c r="H31" s="403">
        <f>F31+G31</f>
        <v>1568</v>
      </c>
      <c r="J31" s="488"/>
      <c r="K31" s="488"/>
      <c r="L31" s="488"/>
      <c r="N31" s="478"/>
      <c r="O31" s="478"/>
      <c r="P31" s="478"/>
    </row>
    <row r="32" spans="1:8" ht="13.5" thickBot="1">
      <c r="A32" s="728" t="s">
        <v>56</v>
      </c>
      <c r="B32" s="729"/>
      <c r="C32" s="732"/>
      <c r="D32" s="733"/>
      <c r="E32" s="733"/>
      <c r="F32" s="733"/>
      <c r="G32" s="733"/>
      <c r="H32" s="734"/>
    </row>
    <row r="33" spans="1:8" ht="15">
      <c r="A33" s="735" t="s">
        <v>116</v>
      </c>
      <c r="B33" s="736"/>
      <c r="C33" s="736"/>
      <c r="D33" s="736"/>
      <c r="E33" s="736"/>
      <c r="F33" s="736"/>
      <c r="G33" s="736"/>
      <c r="H33" s="737"/>
    </row>
    <row r="34" spans="1:16" ht="12.75">
      <c r="A34" s="291">
        <v>1</v>
      </c>
      <c r="B34" s="292" t="s">
        <v>308</v>
      </c>
      <c r="C34" s="433">
        <v>2503</v>
      </c>
      <c r="D34" s="433">
        <v>2795</v>
      </c>
      <c r="E34" s="433">
        <v>5298</v>
      </c>
      <c r="F34" s="433">
        <v>12917</v>
      </c>
      <c r="G34" s="433">
        <v>13813</v>
      </c>
      <c r="H34" s="433">
        <v>26730</v>
      </c>
      <c r="J34" s="489"/>
      <c r="K34" s="489"/>
      <c r="L34" s="489"/>
      <c r="N34" s="478"/>
      <c r="O34" s="478"/>
      <c r="P34" s="478"/>
    </row>
    <row r="35" spans="1:16" ht="25.5">
      <c r="A35" s="291">
        <v>2</v>
      </c>
      <c r="B35" s="292" t="s">
        <v>349</v>
      </c>
      <c r="C35" s="294">
        <v>59</v>
      </c>
      <c r="D35" s="294">
        <v>34</v>
      </c>
      <c r="E35" s="294">
        <v>93</v>
      </c>
      <c r="F35" s="294">
        <v>296</v>
      </c>
      <c r="G35" s="294">
        <v>132</v>
      </c>
      <c r="H35" s="294">
        <v>428</v>
      </c>
      <c r="J35" s="489"/>
      <c r="K35" s="489"/>
      <c r="L35" s="489"/>
      <c r="N35" s="478"/>
      <c r="O35" s="478"/>
      <c r="P35" s="478"/>
    </row>
    <row r="36" spans="1:16" ht="38.25">
      <c r="A36" s="291"/>
      <c r="B36" s="292" t="s">
        <v>350</v>
      </c>
      <c r="C36" s="294">
        <v>54</v>
      </c>
      <c r="D36" s="294">
        <v>30</v>
      </c>
      <c r="E36" s="294">
        <v>84</v>
      </c>
      <c r="F36" s="294">
        <v>178</v>
      </c>
      <c r="G36" s="294">
        <v>106</v>
      </c>
      <c r="H36" s="294">
        <v>284</v>
      </c>
      <c r="J36" s="489"/>
      <c r="K36" s="489"/>
      <c r="L36" s="489"/>
      <c r="N36" s="478"/>
      <c r="O36" s="478"/>
      <c r="P36" s="478"/>
    </row>
    <row r="37" spans="1:8" ht="72.75" customHeight="1" thickBot="1">
      <c r="A37" s="728" t="s">
        <v>56</v>
      </c>
      <c r="B37" s="729"/>
      <c r="C37" s="674" t="s">
        <v>440</v>
      </c>
      <c r="D37" s="675"/>
      <c r="E37" s="675"/>
      <c r="F37" s="675"/>
      <c r="G37" s="675"/>
      <c r="H37" s="676"/>
    </row>
    <row r="38" spans="1:4" ht="12.75">
      <c r="A38" s="673" t="s">
        <v>51</v>
      </c>
      <c r="B38" s="673"/>
      <c r="C38" s="2"/>
      <c r="D38" s="2"/>
    </row>
    <row r="39" spans="1:4" ht="12.75">
      <c r="A39" s="673" t="s">
        <v>52</v>
      </c>
      <c r="B39" s="673"/>
      <c r="C39" s="673"/>
      <c r="D39" s="673"/>
    </row>
  </sheetData>
  <sheetProtection selectLockedCells="1" selectUnlockedCells="1"/>
  <mergeCells count="29">
    <mergeCell ref="A1:H1"/>
    <mergeCell ref="C3:H3"/>
    <mergeCell ref="A3:B3"/>
    <mergeCell ref="A7:H7"/>
    <mergeCell ref="A15:A16"/>
    <mergeCell ref="A5:B5"/>
    <mergeCell ref="A13:H13"/>
    <mergeCell ref="A12:H12"/>
    <mergeCell ref="A11:H11"/>
    <mergeCell ref="A28:H28"/>
    <mergeCell ref="C5:H5"/>
    <mergeCell ref="C15:E15"/>
    <mergeCell ref="F15:H15"/>
    <mergeCell ref="B15:B16"/>
    <mergeCell ref="A8:H8"/>
    <mergeCell ref="A9:H9"/>
    <mergeCell ref="A27:B27"/>
    <mergeCell ref="A18:H18"/>
    <mergeCell ref="A23:H23"/>
    <mergeCell ref="C27:H27"/>
    <mergeCell ref="A22:B22"/>
    <mergeCell ref="C22:H22"/>
    <mergeCell ref="A39:D39"/>
    <mergeCell ref="A32:B32"/>
    <mergeCell ref="C32:H32"/>
    <mergeCell ref="A33:H33"/>
    <mergeCell ref="A37:B37"/>
    <mergeCell ref="C37:H37"/>
    <mergeCell ref="A38:B38"/>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Q49"/>
  <sheetViews>
    <sheetView view="pageBreakPreview" zoomScaleSheetLayoutView="100" zoomScalePageLayoutView="0" workbookViewId="0" topLeftCell="A1">
      <selection activeCell="I9" sqref="I9"/>
    </sheetView>
  </sheetViews>
  <sheetFormatPr defaultColWidth="9.140625" defaultRowHeight="12.75"/>
  <cols>
    <col min="1" max="1" width="3.7109375" style="90" customWidth="1"/>
    <col min="2" max="2" width="23.00390625" style="90" customWidth="1"/>
    <col min="3" max="8" width="12.421875" style="90" customWidth="1"/>
    <col min="9" max="9" width="9.140625" style="90" customWidth="1"/>
    <col min="10" max="10" width="7.57421875" style="89" customWidth="1"/>
    <col min="11" max="11" width="7.28125" style="89" customWidth="1"/>
    <col min="12" max="12" width="8.00390625" style="89" customWidth="1"/>
    <col min="13" max="13" width="9.140625" style="89" customWidth="1"/>
    <col min="14" max="14" width="7.00390625" style="89" customWidth="1"/>
    <col min="15" max="16" width="7.28125" style="89" customWidth="1"/>
    <col min="17" max="17" width="9.140625" style="89" customWidth="1"/>
    <col min="18" max="16384" width="9.140625" style="90" customWidth="1"/>
  </cols>
  <sheetData>
    <row r="1" spans="1:17" s="2" customFormat="1" ht="29.25" customHeight="1">
      <c r="A1" s="683" t="s">
        <v>229</v>
      </c>
      <c r="B1" s="683"/>
      <c r="C1" s="683"/>
      <c r="D1" s="683"/>
      <c r="E1" s="683"/>
      <c r="F1" s="683"/>
      <c r="G1" s="683"/>
      <c r="H1" s="683"/>
      <c r="J1" s="110"/>
      <c r="K1" s="110"/>
      <c r="L1" s="110"/>
      <c r="M1" s="110"/>
      <c r="N1" s="110"/>
      <c r="O1" s="110"/>
      <c r="P1" s="110"/>
      <c r="Q1" s="110"/>
    </row>
    <row r="2" spans="2:17" s="2" customFormat="1" ht="12.75">
      <c r="B2" s="143"/>
      <c r="C2" s="143"/>
      <c r="D2" s="143"/>
      <c r="E2" s="144"/>
      <c r="F2" s="143"/>
      <c r="G2" s="143"/>
      <c r="H2" s="143"/>
      <c r="J2" s="110"/>
      <c r="K2" s="110"/>
      <c r="L2" s="110"/>
      <c r="M2" s="110"/>
      <c r="N2" s="110"/>
      <c r="O2" s="110"/>
      <c r="P2" s="110"/>
      <c r="Q2" s="110"/>
    </row>
    <row r="3" spans="1:8" ht="14.25">
      <c r="A3" s="647" t="s">
        <v>48</v>
      </c>
      <c r="B3" s="750"/>
      <c r="C3" s="738" t="s">
        <v>341</v>
      </c>
      <c r="D3" s="739"/>
      <c r="E3" s="739"/>
      <c r="F3" s="739"/>
      <c r="G3" s="739"/>
      <c r="H3" s="740"/>
    </row>
    <row r="4" spans="1:8" ht="14.25">
      <c r="A4" s="3"/>
      <c r="B4" s="145"/>
      <c r="C4" s="146"/>
      <c r="D4" s="146"/>
      <c r="E4" s="119"/>
      <c r="F4" s="119"/>
      <c r="G4" s="119"/>
      <c r="H4" s="119"/>
    </row>
    <row r="5" spans="1:8" ht="14.25">
      <c r="A5" s="647" t="s">
        <v>49</v>
      </c>
      <c r="B5" s="750"/>
      <c r="C5" s="738">
        <v>2011</v>
      </c>
      <c r="D5" s="739"/>
      <c r="E5" s="739"/>
      <c r="F5" s="739"/>
      <c r="G5" s="739"/>
      <c r="H5" s="740"/>
    </row>
    <row r="6" spans="2:8" ht="12.75">
      <c r="B6" s="119"/>
      <c r="C6" s="119"/>
      <c r="D6" s="119"/>
      <c r="E6" s="119"/>
      <c r="F6" s="119"/>
      <c r="G6" s="119"/>
      <c r="H6" s="119"/>
    </row>
    <row r="7" spans="1:17" s="42" customFormat="1" ht="79.5" customHeight="1">
      <c r="A7" s="681" t="s">
        <v>232</v>
      </c>
      <c r="B7" s="681"/>
      <c r="C7" s="681"/>
      <c r="D7" s="681"/>
      <c r="E7" s="681"/>
      <c r="F7" s="681"/>
      <c r="G7" s="681"/>
      <c r="H7" s="681"/>
      <c r="I7" s="147"/>
      <c r="J7" s="147"/>
      <c r="K7" s="147"/>
      <c r="L7" s="147"/>
      <c r="M7" s="147"/>
      <c r="N7" s="446"/>
      <c r="O7" s="446"/>
      <c r="P7" s="446"/>
      <c r="Q7" s="446"/>
    </row>
    <row r="8" spans="1:17" s="42" customFormat="1" ht="51" customHeight="1">
      <c r="A8" s="744" t="s">
        <v>230</v>
      </c>
      <c r="B8" s="765"/>
      <c r="C8" s="765"/>
      <c r="D8" s="765"/>
      <c r="E8" s="765"/>
      <c r="F8" s="765"/>
      <c r="G8" s="765"/>
      <c r="H8" s="765"/>
      <c r="J8" s="446"/>
      <c r="K8" s="446"/>
      <c r="L8" s="446"/>
      <c r="M8" s="446"/>
      <c r="N8" s="446"/>
      <c r="O8" s="446"/>
      <c r="P8" s="446"/>
      <c r="Q8" s="446"/>
    </row>
    <row r="9" spans="1:17" s="42" customFormat="1" ht="90" customHeight="1">
      <c r="A9" s="744" t="s">
        <v>210</v>
      </c>
      <c r="B9" s="744"/>
      <c r="C9" s="744"/>
      <c r="D9" s="744"/>
      <c r="E9" s="744"/>
      <c r="F9" s="744"/>
      <c r="G9" s="744"/>
      <c r="H9" s="744"/>
      <c r="J9" s="446"/>
      <c r="K9" s="446"/>
      <c r="L9" s="446"/>
      <c r="M9" s="446"/>
      <c r="N9" s="446"/>
      <c r="O9" s="446"/>
      <c r="P9" s="446"/>
      <c r="Q9" s="446"/>
    </row>
    <row r="10" spans="1:17" s="42" customFormat="1" ht="53.25" customHeight="1">
      <c r="A10" s="744" t="s">
        <v>46</v>
      </c>
      <c r="B10" s="744"/>
      <c r="C10" s="744"/>
      <c r="D10" s="744"/>
      <c r="E10" s="744"/>
      <c r="F10" s="744"/>
      <c r="G10" s="744"/>
      <c r="H10" s="744"/>
      <c r="J10" s="446"/>
      <c r="K10" s="446"/>
      <c r="L10" s="446"/>
      <c r="M10" s="446"/>
      <c r="N10" s="446"/>
      <c r="O10" s="446"/>
      <c r="P10" s="446"/>
      <c r="Q10" s="446"/>
    </row>
    <row r="11" spans="1:17" s="42" customFormat="1" ht="19.5" customHeight="1">
      <c r="A11" s="148"/>
      <c r="B11" s="148"/>
      <c r="C11" s="148"/>
      <c r="D11" s="148"/>
      <c r="E11" s="148"/>
      <c r="F11" s="148"/>
      <c r="G11" s="148"/>
      <c r="H11" s="148"/>
      <c r="J11" s="446"/>
      <c r="K11" s="446"/>
      <c r="L11" s="446"/>
      <c r="M11" s="446"/>
      <c r="N11" s="446"/>
      <c r="O11" s="446"/>
      <c r="P11" s="446"/>
      <c r="Q11" s="446"/>
    </row>
    <row r="12" spans="1:17" s="99" customFormat="1" ht="15.75" customHeight="1">
      <c r="A12" s="661" t="s">
        <v>57</v>
      </c>
      <c r="B12" s="661"/>
      <c r="C12" s="661"/>
      <c r="D12" s="661"/>
      <c r="E12" s="661"/>
      <c r="F12" s="661"/>
      <c r="G12" s="661"/>
      <c r="H12" s="661"/>
      <c r="I12" s="97"/>
      <c r="J12" s="97"/>
      <c r="K12" s="97"/>
      <c r="L12" s="97"/>
      <c r="M12" s="474"/>
      <c r="N12" s="474"/>
      <c r="O12" s="474"/>
      <c r="P12" s="474"/>
      <c r="Q12" s="474"/>
    </row>
    <row r="13" spans="1:17" s="99" customFormat="1" ht="17.25" customHeight="1">
      <c r="A13" s="661" t="s">
        <v>58</v>
      </c>
      <c r="B13" s="661"/>
      <c r="C13" s="661"/>
      <c r="D13" s="661"/>
      <c r="E13" s="661"/>
      <c r="F13" s="661"/>
      <c r="G13" s="661"/>
      <c r="H13" s="661"/>
      <c r="I13" s="97"/>
      <c r="J13" s="97"/>
      <c r="K13" s="97"/>
      <c r="L13" s="97"/>
      <c r="M13" s="97"/>
      <c r="N13" s="474"/>
      <c r="O13" s="474"/>
      <c r="P13" s="474"/>
      <c r="Q13" s="474"/>
    </row>
    <row r="14" spans="1:17" s="99" customFormat="1" ht="16.5" customHeight="1">
      <c r="A14" s="661" t="s">
        <v>59</v>
      </c>
      <c r="B14" s="661"/>
      <c r="C14" s="661"/>
      <c r="D14" s="661"/>
      <c r="E14" s="661"/>
      <c r="F14" s="661"/>
      <c r="G14" s="661"/>
      <c r="H14" s="661"/>
      <c r="I14" s="98"/>
      <c r="J14" s="486"/>
      <c r="K14" s="486"/>
      <c r="L14" s="486"/>
      <c r="M14" s="474"/>
      <c r="N14" s="474"/>
      <c r="O14" s="474"/>
      <c r="P14" s="474"/>
      <c r="Q14" s="474"/>
    </row>
    <row r="15" spans="2:17" s="99" customFormat="1" ht="12" customHeight="1" thickBot="1">
      <c r="B15" s="97"/>
      <c r="C15" s="98"/>
      <c r="D15" s="98"/>
      <c r="E15" s="98"/>
      <c r="F15" s="98"/>
      <c r="G15" s="98"/>
      <c r="H15" s="98"/>
      <c r="I15" s="98"/>
      <c r="J15" s="486"/>
      <c r="K15" s="486"/>
      <c r="L15" s="486"/>
      <c r="M15" s="474"/>
      <c r="N15" s="474"/>
      <c r="O15" s="474"/>
      <c r="P15" s="474"/>
      <c r="Q15" s="474"/>
    </row>
    <row r="16" spans="1:8" ht="19.5" customHeight="1">
      <c r="A16" s="766" t="s">
        <v>140</v>
      </c>
      <c r="B16" s="655" t="s">
        <v>303</v>
      </c>
      <c r="C16" s="655" t="s">
        <v>61</v>
      </c>
      <c r="D16" s="655"/>
      <c r="E16" s="655"/>
      <c r="F16" s="655" t="s">
        <v>62</v>
      </c>
      <c r="G16" s="655"/>
      <c r="H16" s="656"/>
    </row>
    <row r="17" spans="1:8" ht="18.75" customHeight="1">
      <c r="A17" s="767"/>
      <c r="B17" s="657"/>
      <c r="C17" s="101" t="s">
        <v>54</v>
      </c>
      <c r="D17" s="101" t="s">
        <v>55</v>
      </c>
      <c r="E17" s="101" t="s">
        <v>50</v>
      </c>
      <c r="F17" s="101" t="s">
        <v>54</v>
      </c>
      <c r="G17" s="101" t="s">
        <v>55</v>
      </c>
      <c r="H17" s="102" t="s">
        <v>50</v>
      </c>
    </row>
    <row r="18" spans="1:8" ht="13.5" customHeight="1" thickBot="1">
      <c r="A18" s="160">
        <v>1</v>
      </c>
      <c r="B18" s="161">
        <v>2</v>
      </c>
      <c r="C18" s="161">
        <v>3</v>
      </c>
      <c r="D18" s="161">
        <v>4</v>
      </c>
      <c r="E18" s="161">
        <v>5</v>
      </c>
      <c r="F18" s="161">
        <v>6</v>
      </c>
      <c r="G18" s="161">
        <v>7</v>
      </c>
      <c r="H18" s="162">
        <v>8</v>
      </c>
    </row>
    <row r="19" spans="1:8" ht="13.5" customHeight="1">
      <c r="A19" s="768" t="s">
        <v>109</v>
      </c>
      <c r="B19" s="769"/>
      <c r="C19" s="769"/>
      <c r="D19" s="769"/>
      <c r="E19" s="769"/>
      <c r="F19" s="769"/>
      <c r="G19" s="769"/>
      <c r="H19" s="770"/>
    </row>
    <row r="20" spans="1:16" ht="27" customHeight="1">
      <c r="A20" s="158">
        <v>1</v>
      </c>
      <c r="B20" s="163" t="s">
        <v>130</v>
      </c>
      <c r="C20" s="297">
        <f>F20-3275</f>
        <v>466</v>
      </c>
      <c r="D20" s="297">
        <f>G20-3685</f>
        <v>514</v>
      </c>
      <c r="E20" s="298">
        <f>C20+D20</f>
        <v>980</v>
      </c>
      <c r="F20" s="297">
        <v>3741</v>
      </c>
      <c r="G20" s="297">
        <v>4199</v>
      </c>
      <c r="H20" s="298">
        <f>F20+G20</f>
        <v>7940</v>
      </c>
      <c r="J20" s="490"/>
      <c r="K20" s="490"/>
      <c r="L20" s="491"/>
      <c r="N20" s="492"/>
      <c r="O20" s="492"/>
      <c r="P20" s="492"/>
    </row>
    <row r="21" spans="1:16" ht="21" customHeight="1">
      <c r="A21" s="164">
        <v>2</v>
      </c>
      <c r="B21" s="165" t="s">
        <v>291</v>
      </c>
      <c r="C21" s="299">
        <f>F21-11314</f>
        <v>1675</v>
      </c>
      <c r="D21" s="299">
        <f>G21-8956</f>
        <v>1575</v>
      </c>
      <c r="E21" s="298">
        <f>C21+D21</f>
        <v>3250</v>
      </c>
      <c r="F21" s="299">
        <v>12989</v>
      </c>
      <c r="G21" s="299">
        <v>10531</v>
      </c>
      <c r="H21" s="298">
        <f>F21+G21</f>
        <v>23520</v>
      </c>
      <c r="J21" s="490"/>
      <c r="K21" s="490"/>
      <c r="L21" s="491"/>
      <c r="N21" s="492"/>
      <c r="O21" s="492"/>
      <c r="P21" s="492"/>
    </row>
    <row r="22" spans="1:16" ht="21" customHeight="1">
      <c r="A22" s="164">
        <v>3</v>
      </c>
      <c r="B22" s="165" t="s">
        <v>131</v>
      </c>
      <c r="C22" s="299">
        <f>F22-1801</f>
        <v>351</v>
      </c>
      <c r="D22" s="299">
        <f>G22-720</f>
        <v>147</v>
      </c>
      <c r="E22" s="298">
        <f>C22+D22</f>
        <v>498</v>
      </c>
      <c r="F22" s="299">
        <v>2152</v>
      </c>
      <c r="G22" s="299">
        <v>867</v>
      </c>
      <c r="H22" s="298">
        <f>F22+G22</f>
        <v>3019</v>
      </c>
      <c r="J22" s="490"/>
      <c r="K22" s="490"/>
      <c r="L22" s="491"/>
      <c r="N22" s="492"/>
      <c r="O22" s="492"/>
      <c r="P22" s="492"/>
    </row>
    <row r="23" spans="1:16" ht="21" customHeight="1">
      <c r="A23" s="164">
        <v>4</v>
      </c>
      <c r="B23" s="165" t="s">
        <v>132</v>
      </c>
      <c r="C23" s="299">
        <f>F23-3695</f>
        <v>1173</v>
      </c>
      <c r="D23" s="299">
        <f>G23-1704</f>
        <v>575</v>
      </c>
      <c r="E23" s="298">
        <f>C23+D23</f>
        <v>1748</v>
      </c>
      <c r="F23" s="299">
        <v>4868</v>
      </c>
      <c r="G23" s="299">
        <v>2279</v>
      </c>
      <c r="H23" s="298">
        <f>F23+G23</f>
        <v>7147</v>
      </c>
      <c r="J23" s="490"/>
      <c r="K23" s="490"/>
      <c r="L23" s="491"/>
      <c r="N23" s="492"/>
      <c r="O23" s="492"/>
      <c r="P23" s="492"/>
    </row>
    <row r="24" spans="1:16" ht="21" customHeight="1">
      <c r="A24" s="164">
        <v>5</v>
      </c>
      <c r="B24" s="140" t="s">
        <v>50</v>
      </c>
      <c r="C24" s="300">
        <f>C20+C21+C22+C23</f>
        <v>3665</v>
      </c>
      <c r="D24" s="300">
        <f>D20+D21+D22+D23</f>
        <v>2811</v>
      </c>
      <c r="E24" s="298">
        <f>C24+D24</f>
        <v>6476</v>
      </c>
      <c r="F24" s="300">
        <f>F20+F21+F22+F23</f>
        <v>23750</v>
      </c>
      <c r="G24" s="300">
        <f>G20+G21+G22+G23</f>
        <v>17876</v>
      </c>
      <c r="H24" s="300">
        <f>F24+G24</f>
        <v>41626</v>
      </c>
      <c r="J24" s="491"/>
      <c r="K24" s="491"/>
      <c r="L24" s="491"/>
      <c r="N24" s="492"/>
      <c r="O24" s="492"/>
      <c r="P24" s="492"/>
    </row>
    <row r="25" spans="1:8" ht="13.5" customHeight="1">
      <c r="A25" s="752" t="s">
        <v>56</v>
      </c>
      <c r="B25" s="771"/>
      <c r="C25" s="772"/>
      <c r="D25" s="772"/>
      <c r="E25" s="772"/>
      <c r="F25" s="772"/>
      <c r="G25" s="772"/>
      <c r="H25" s="773"/>
    </row>
    <row r="26" spans="1:8" ht="13.5" customHeight="1">
      <c r="A26" s="768" t="s">
        <v>110</v>
      </c>
      <c r="B26" s="769"/>
      <c r="C26" s="769"/>
      <c r="D26" s="769"/>
      <c r="E26" s="769"/>
      <c r="F26" s="769"/>
      <c r="G26" s="769"/>
      <c r="H26" s="770"/>
    </row>
    <row r="27" spans="1:16" ht="25.5" customHeight="1">
      <c r="A27" s="291">
        <v>1</v>
      </c>
      <c r="B27" s="112" t="s">
        <v>130</v>
      </c>
      <c r="C27" s="367">
        <v>1481</v>
      </c>
      <c r="D27" s="367">
        <v>795</v>
      </c>
      <c r="E27" s="365">
        <f>C27+D27</f>
        <v>2276</v>
      </c>
      <c r="F27" s="369">
        <v>5050</v>
      </c>
      <c r="G27" s="369">
        <v>2340</v>
      </c>
      <c r="H27" s="370">
        <v>7390</v>
      </c>
      <c r="J27" s="493"/>
      <c r="K27" s="493"/>
      <c r="L27" s="494"/>
      <c r="N27" s="478"/>
      <c r="O27" s="478"/>
      <c r="P27" s="478"/>
    </row>
    <row r="28" spans="1:16" ht="14.25" customHeight="1">
      <c r="A28" s="291">
        <v>2</v>
      </c>
      <c r="B28" s="112" t="s">
        <v>291</v>
      </c>
      <c r="C28" s="368">
        <v>1576</v>
      </c>
      <c r="D28" s="368">
        <v>752</v>
      </c>
      <c r="E28" s="365">
        <f>C28+D28</f>
        <v>2328</v>
      </c>
      <c r="F28" s="371">
        <v>5248</v>
      </c>
      <c r="G28" s="371">
        <v>2371</v>
      </c>
      <c r="H28" s="370">
        <v>7619</v>
      </c>
      <c r="J28" s="493"/>
      <c r="K28" s="493"/>
      <c r="L28" s="494"/>
      <c r="N28" s="478"/>
      <c r="O28" s="478"/>
      <c r="P28" s="478"/>
    </row>
    <row r="29" spans="1:16" ht="15.75" customHeight="1">
      <c r="A29" s="291">
        <v>3</v>
      </c>
      <c r="B29" s="112" t="s">
        <v>131</v>
      </c>
      <c r="C29" s="368">
        <v>491</v>
      </c>
      <c r="D29" s="368">
        <v>170</v>
      </c>
      <c r="E29" s="365">
        <f>C29+D29</f>
        <v>661</v>
      </c>
      <c r="F29" s="371">
        <v>2026</v>
      </c>
      <c r="G29" s="280">
        <v>577</v>
      </c>
      <c r="H29" s="370">
        <v>2603</v>
      </c>
      <c r="J29" s="493"/>
      <c r="K29" s="493"/>
      <c r="L29" s="494"/>
      <c r="N29" s="478"/>
      <c r="O29" s="478"/>
      <c r="P29" s="478"/>
    </row>
    <row r="30" spans="1:16" ht="12.75">
      <c r="A30" s="291">
        <v>4</v>
      </c>
      <c r="B30" s="112" t="s">
        <v>132</v>
      </c>
      <c r="C30" s="368">
        <v>851</v>
      </c>
      <c r="D30" s="368">
        <v>274</v>
      </c>
      <c r="E30" s="365">
        <f>C30+D30</f>
        <v>1125</v>
      </c>
      <c r="F30" s="371">
        <v>3397</v>
      </c>
      <c r="G30" s="371">
        <v>985</v>
      </c>
      <c r="H30" s="370">
        <v>4382</v>
      </c>
      <c r="J30" s="493"/>
      <c r="K30" s="493"/>
      <c r="L30" s="494"/>
      <c r="N30" s="478"/>
      <c r="O30" s="478"/>
      <c r="P30" s="478"/>
    </row>
    <row r="31" spans="1:16" ht="12.75">
      <c r="A31" s="302">
        <v>5</v>
      </c>
      <c r="B31" s="128" t="s">
        <v>50</v>
      </c>
      <c r="C31" s="368">
        <f>SUM(C27:C30)</f>
        <v>4399</v>
      </c>
      <c r="D31" s="368">
        <f>SUM(D27:D30)</f>
        <v>1991</v>
      </c>
      <c r="E31" s="366">
        <f>SUM(E27:E30)</f>
        <v>6390</v>
      </c>
      <c r="F31" s="371">
        <v>15721</v>
      </c>
      <c r="G31" s="371">
        <v>6273</v>
      </c>
      <c r="H31" s="307">
        <v>21994</v>
      </c>
      <c r="J31" s="494"/>
      <c r="K31" s="494"/>
      <c r="L31" s="494"/>
      <c r="N31" s="478"/>
      <c r="O31" s="478"/>
      <c r="P31" s="478"/>
    </row>
    <row r="32" spans="1:8" ht="12.75">
      <c r="A32" s="758" t="s">
        <v>56</v>
      </c>
      <c r="B32" s="759"/>
      <c r="C32" s="760"/>
      <c r="D32" s="761"/>
      <c r="E32" s="761"/>
      <c r="F32" s="761"/>
      <c r="G32" s="761"/>
      <c r="H32" s="762"/>
    </row>
    <row r="33" spans="1:8" ht="15">
      <c r="A33" s="763" t="s">
        <v>112</v>
      </c>
      <c r="B33" s="754"/>
      <c r="C33" s="754"/>
      <c r="D33" s="754"/>
      <c r="E33" s="754"/>
      <c r="F33" s="754"/>
      <c r="G33" s="754"/>
      <c r="H33" s="755"/>
    </row>
    <row r="34" spans="1:16" ht="25.5">
      <c r="A34" s="291">
        <v>1</v>
      </c>
      <c r="B34" s="112" t="s">
        <v>130</v>
      </c>
      <c r="C34" s="367">
        <v>128</v>
      </c>
      <c r="D34" s="367">
        <v>222</v>
      </c>
      <c r="E34" s="367">
        <f>C34+D34</f>
        <v>350</v>
      </c>
      <c r="F34" s="367">
        <v>269</v>
      </c>
      <c r="G34" s="367">
        <v>480</v>
      </c>
      <c r="H34" s="365">
        <f>F34+G34</f>
        <v>749</v>
      </c>
      <c r="J34" s="495"/>
      <c r="K34" s="495"/>
      <c r="L34" s="495"/>
      <c r="N34" s="478"/>
      <c r="O34" s="478"/>
      <c r="P34" s="478"/>
    </row>
    <row r="35" spans="1:16" ht="12.75">
      <c r="A35" s="291">
        <v>2</v>
      </c>
      <c r="B35" s="112" t="s">
        <v>291</v>
      </c>
      <c r="C35" s="368">
        <v>819</v>
      </c>
      <c r="D35" s="368">
        <v>1601</v>
      </c>
      <c r="E35" s="367">
        <f>C35+D35</f>
        <v>2420</v>
      </c>
      <c r="F35" s="368">
        <v>3230</v>
      </c>
      <c r="G35" s="368">
        <v>3746</v>
      </c>
      <c r="H35" s="365">
        <f>F35+G35</f>
        <v>6976</v>
      </c>
      <c r="J35" s="495"/>
      <c r="K35" s="495"/>
      <c r="L35" s="495"/>
      <c r="N35" s="478"/>
      <c r="O35" s="478"/>
      <c r="P35" s="478"/>
    </row>
    <row r="36" spans="1:16" ht="12.75">
      <c r="A36" s="291">
        <v>3</v>
      </c>
      <c r="B36" s="112" t="s">
        <v>131</v>
      </c>
      <c r="C36" s="368">
        <v>873</v>
      </c>
      <c r="D36" s="368">
        <v>892</v>
      </c>
      <c r="E36" s="367">
        <f>C36+D36</f>
        <v>1765</v>
      </c>
      <c r="F36" s="368">
        <v>3011</v>
      </c>
      <c r="G36" s="368">
        <v>2229</v>
      </c>
      <c r="H36" s="365">
        <f>F36+G36</f>
        <v>5240</v>
      </c>
      <c r="J36" s="495"/>
      <c r="K36" s="495"/>
      <c r="L36" s="495"/>
      <c r="N36" s="478"/>
      <c r="O36" s="478"/>
      <c r="P36" s="478"/>
    </row>
    <row r="37" spans="1:16" ht="12.75">
      <c r="A37" s="291">
        <v>4</v>
      </c>
      <c r="B37" s="112" t="s">
        <v>132</v>
      </c>
      <c r="C37" s="368">
        <v>2980</v>
      </c>
      <c r="D37" s="368">
        <v>2092</v>
      </c>
      <c r="E37" s="367">
        <f>C37+D37</f>
        <v>5072</v>
      </c>
      <c r="F37" s="368">
        <v>8667</v>
      </c>
      <c r="G37" s="368">
        <v>5401</v>
      </c>
      <c r="H37" s="365">
        <f>F37+G37</f>
        <v>14068</v>
      </c>
      <c r="J37" s="495"/>
      <c r="K37" s="495"/>
      <c r="L37" s="495"/>
      <c r="N37" s="478"/>
      <c r="O37" s="478"/>
      <c r="P37" s="478"/>
    </row>
    <row r="38" spans="1:16" ht="12.75">
      <c r="A38" s="291">
        <v>5</v>
      </c>
      <c r="B38" s="303" t="s">
        <v>50</v>
      </c>
      <c r="C38" s="368">
        <f>SUM(C34:C37)</f>
        <v>4800</v>
      </c>
      <c r="D38" s="368">
        <f>SUM(D34:D37)</f>
        <v>4807</v>
      </c>
      <c r="E38" s="368">
        <f>C38+D38</f>
        <v>9607</v>
      </c>
      <c r="F38" s="368">
        <f>SUM(F34:F37)</f>
        <v>15177</v>
      </c>
      <c r="G38" s="368">
        <f>SUM(G34:G37)</f>
        <v>11856</v>
      </c>
      <c r="H38" s="366">
        <f>F38+G38</f>
        <v>27033</v>
      </c>
      <c r="J38" s="495"/>
      <c r="K38" s="495"/>
      <c r="L38" s="495"/>
      <c r="N38" s="478"/>
      <c r="O38" s="478"/>
      <c r="P38" s="478"/>
    </row>
    <row r="39" spans="1:8" ht="12.75">
      <c r="A39" s="758" t="s">
        <v>56</v>
      </c>
      <c r="B39" s="759"/>
      <c r="C39" s="760"/>
      <c r="D39" s="760"/>
      <c r="E39" s="760"/>
      <c r="F39" s="760"/>
      <c r="G39" s="760"/>
      <c r="H39" s="764"/>
    </row>
    <row r="40" spans="1:8" ht="15">
      <c r="A40" s="753" t="s">
        <v>116</v>
      </c>
      <c r="B40" s="754"/>
      <c r="C40" s="754"/>
      <c r="D40" s="754"/>
      <c r="E40" s="754"/>
      <c r="F40" s="754"/>
      <c r="G40" s="754"/>
      <c r="H40" s="755"/>
    </row>
    <row r="41" spans="1:16" ht="25.5">
      <c r="A41" s="291">
        <v>1</v>
      </c>
      <c r="B41" s="112" t="s">
        <v>130</v>
      </c>
      <c r="C41" s="429">
        <v>5765</v>
      </c>
      <c r="D41" s="429">
        <v>6357</v>
      </c>
      <c r="E41" s="429">
        <v>12122</v>
      </c>
      <c r="F41" s="429">
        <v>23484</v>
      </c>
      <c r="G41" s="429">
        <v>24125</v>
      </c>
      <c r="H41" s="429">
        <v>47609</v>
      </c>
      <c r="J41" s="495"/>
      <c r="K41" s="495"/>
      <c r="L41" s="495"/>
      <c r="N41" s="478"/>
      <c r="O41" s="478"/>
      <c r="P41" s="478"/>
    </row>
    <row r="42" spans="1:16" ht="12.75">
      <c r="A42" s="291">
        <v>2</v>
      </c>
      <c r="B42" s="112" t="s">
        <v>291</v>
      </c>
      <c r="C42" s="270">
        <v>288</v>
      </c>
      <c r="D42" s="270">
        <v>293</v>
      </c>
      <c r="E42" s="270">
        <v>581</v>
      </c>
      <c r="F42" s="270">
        <v>1682</v>
      </c>
      <c r="G42" s="270">
        <v>1261</v>
      </c>
      <c r="H42" s="270">
        <v>2943</v>
      </c>
      <c r="J42" s="495"/>
      <c r="K42" s="495"/>
      <c r="L42" s="495"/>
      <c r="N42" s="478"/>
      <c r="O42" s="478"/>
      <c r="P42" s="478"/>
    </row>
    <row r="43" spans="1:16" ht="12.75">
      <c r="A43" s="291">
        <v>3</v>
      </c>
      <c r="B43" s="112" t="s">
        <v>131</v>
      </c>
      <c r="C43" s="270">
        <v>93</v>
      </c>
      <c r="D43" s="270">
        <v>67</v>
      </c>
      <c r="E43" s="270">
        <v>160</v>
      </c>
      <c r="F43" s="270">
        <v>599</v>
      </c>
      <c r="G43" s="270">
        <v>252</v>
      </c>
      <c r="H43" s="270">
        <v>851</v>
      </c>
      <c r="J43" s="495"/>
      <c r="K43" s="495"/>
      <c r="L43" s="495"/>
      <c r="N43" s="478"/>
      <c r="O43" s="478"/>
      <c r="P43" s="478"/>
    </row>
    <row r="44" spans="1:16" ht="12.75">
      <c r="A44" s="291">
        <v>4</v>
      </c>
      <c r="B44" s="112" t="s">
        <v>132</v>
      </c>
      <c r="C44" s="270">
        <v>1129</v>
      </c>
      <c r="D44" s="270">
        <v>235</v>
      </c>
      <c r="E44" s="270">
        <v>1364</v>
      </c>
      <c r="F44" s="270">
        <v>4992</v>
      </c>
      <c r="G44" s="270">
        <v>890</v>
      </c>
      <c r="H44" s="270">
        <v>5882</v>
      </c>
      <c r="J44" s="495"/>
      <c r="K44" s="495"/>
      <c r="L44" s="495"/>
      <c r="N44" s="478"/>
      <c r="O44" s="478"/>
      <c r="P44" s="478"/>
    </row>
    <row r="45" spans="1:16" ht="12.75">
      <c r="A45" s="291">
        <v>5</v>
      </c>
      <c r="B45" s="303" t="s">
        <v>50</v>
      </c>
      <c r="C45" s="280">
        <f aca="true" t="shared" si="0" ref="C45:H45">C41+C42+C43+C44</f>
        <v>7275</v>
      </c>
      <c r="D45" s="280">
        <f t="shared" si="0"/>
        <v>6952</v>
      </c>
      <c r="E45" s="280">
        <f t="shared" si="0"/>
        <v>14227</v>
      </c>
      <c r="F45" s="280">
        <f t="shared" si="0"/>
        <v>30757</v>
      </c>
      <c r="G45" s="280">
        <f t="shared" si="0"/>
        <v>26528</v>
      </c>
      <c r="H45" s="271">
        <f t="shared" si="0"/>
        <v>57285</v>
      </c>
      <c r="J45" s="495"/>
      <c r="K45" s="495"/>
      <c r="L45" s="495"/>
      <c r="N45" s="478"/>
      <c r="O45" s="478"/>
      <c r="P45" s="478"/>
    </row>
    <row r="46" spans="1:8" ht="65.25" customHeight="1" thickBot="1">
      <c r="A46" s="756" t="s">
        <v>56</v>
      </c>
      <c r="B46" s="757"/>
      <c r="C46" s="674" t="s">
        <v>440</v>
      </c>
      <c r="D46" s="675"/>
      <c r="E46" s="675"/>
      <c r="F46" s="675"/>
      <c r="G46" s="675"/>
      <c r="H46" s="676"/>
    </row>
    <row r="47" spans="1:8" ht="12.75">
      <c r="A47" s="304"/>
      <c r="B47" s="305"/>
      <c r="C47" s="306"/>
      <c r="D47" s="306"/>
      <c r="E47" s="306"/>
      <c r="F47" s="306"/>
      <c r="G47" s="306"/>
      <c r="H47" s="306"/>
    </row>
    <row r="48" spans="1:8" ht="12.75">
      <c r="A48" s="673" t="s">
        <v>51</v>
      </c>
      <c r="B48" s="673"/>
      <c r="C48" s="2"/>
      <c r="D48" s="2"/>
      <c r="E48" s="306"/>
      <c r="F48" s="306"/>
      <c r="G48" s="306"/>
      <c r="H48" s="306"/>
    </row>
    <row r="49" spans="1:4" ht="12.75">
      <c r="A49" s="673" t="s">
        <v>52</v>
      </c>
      <c r="B49" s="673"/>
      <c r="C49" s="673"/>
      <c r="D49" s="673"/>
    </row>
  </sheetData>
  <sheetProtection selectLockedCells="1" selectUnlockedCells="1"/>
  <mergeCells count="30">
    <mergeCell ref="A26:H26"/>
    <mergeCell ref="A10:H10"/>
    <mergeCell ref="A19:H19"/>
    <mergeCell ref="A3:B3"/>
    <mergeCell ref="A5:B5"/>
    <mergeCell ref="A12:H12"/>
    <mergeCell ref="C5:H5"/>
    <mergeCell ref="A7:H7"/>
    <mergeCell ref="A25:B25"/>
    <mergeCell ref="C25:H25"/>
    <mergeCell ref="A13:H13"/>
    <mergeCell ref="A14:H14"/>
    <mergeCell ref="A8:H8"/>
    <mergeCell ref="A9:H9"/>
    <mergeCell ref="A1:H1"/>
    <mergeCell ref="C16:E16"/>
    <mergeCell ref="F16:H16"/>
    <mergeCell ref="C3:H3"/>
    <mergeCell ref="B16:B17"/>
    <mergeCell ref="A16:A17"/>
    <mergeCell ref="A40:H40"/>
    <mergeCell ref="A46:B46"/>
    <mergeCell ref="C46:H46"/>
    <mergeCell ref="A48:B48"/>
    <mergeCell ref="A49:D49"/>
    <mergeCell ref="A32:B32"/>
    <mergeCell ref="C32:H32"/>
    <mergeCell ref="A33:H33"/>
    <mergeCell ref="A39:B39"/>
    <mergeCell ref="C39:H39"/>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44"/>
  <sheetViews>
    <sheetView view="pageBreakPreview" zoomScaleSheetLayoutView="100" zoomScalePageLayoutView="0" workbookViewId="0" topLeftCell="A1">
      <selection activeCell="H21" sqref="H21"/>
    </sheetView>
  </sheetViews>
  <sheetFormatPr defaultColWidth="9.140625" defaultRowHeight="12.75"/>
  <cols>
    <col min="1" max="1" width="5.28125" style="42" customWidth="1"/>
    <col min="2" max="2" width="29.00390625" style="42" customWidth="1"/>
    <col min="3" max="4" width="27.8515625" style="42" customWidth="1"/>
    <col min="5" max="5" width="8.7109375" style="42" customWidth="1"/>
    <col min="6" max="6" width="6.140625" style="446" customWidth="1"/>
    <col min="7" max="7" width="4.421875" style="446" customWidth="1"/>
    <col min="8" max="8" width="7.00390625" style="446" customWidth="1"/>
    <col min="9" max="16384" width="9.140625" style="42" customWidth="1"/>
  </cols>
  <sheetData>
    <row r="1" spans="1:8" s="2" customFormat="1" ht="28.5" customHeight="1">
      <c r="A1" s="646" t="s">
        <v>231</v>
      </c>
      <c r="B1" s="646"/>
      <c r="C1" s="646"/>
      <c r="D1" s="646"/>
      <c r="F1" s="110"/>
      <c r="G1" s="110"/>
      <c r="H1" s="110"/>
    </row>
    <row r="2" spans="1:8" s="90" customFormat="1" ht="11.25" customHeight="1">
      <c r="A2" s="2"/>
      <c r="B2" s="2"/>
      <c r="C2" s="167"/>
      <c r="D2" s="168"/>
      <c r="F2" s="89"/>
      <c r="G2" s="89"/>
      <c r="H2" s="89"/>
    </row>
    <row r="3" spans="1:8" s="90" customFormat="1" ht="14.25">
      <c r="A3" s="787" t="s">
        <v>48</v>
      </c>
      <c r="B3" s="787"/>
      <c r="C3" s="788" t="s">
        <v>341</v>
      </c>
      <c r="D3" s="788"/>
      <c r="F3" s="89"/>
      <c r="G3" s="89"/>
      <c r="H3" s="89"/>
    </row>
    <row r="4" spans="1:8" s="90" customFormat="1" ht="14.25">
      <c r="A4" s="3"/>
      <c r="B4" s="3"/>
      <c r="F4" s="89"/>
      <c r="G4" s="89"/>
      <c r="H4" s="89"/>
    </row>
    <row r="5" spans="1:8" s="90" customFormat="1" ht="13.5" customHeight="1">
      <c r="A5" s="647" t="s">
        <v>49</v>
      </c>
      <c r="B5" s="647"/>
      <c r="C5" s="648">
        <v>2011</v>
      </c>
      <c r="D5" s="648"/>
      <c r="F5" s="89"/>
      <c r="G5" s="89"/>
      <c r="H5" s="89"/>
    </row>
    <row r="7" spans="1:13" ht="59.25" customHeight="1">
      <c r="A7" s="681" t="s">
        <v>234</v>
      </c>
      <c r="B7" s="681"/>
      <c r="C7" s="681"/>
      <c r="D7" s="681"/>
      <c r="E7" s="169"/>
      <c r="F7" s="169"/>
      <c r="G7" s="169"/>
      <c r="H7" s="169"/>
      <c r="I7" s="147"/>
      <c r="J7" s="147"/>
      <c r="K7" s="147"/>
      <c r="L7" s="147"/>
      <c r="M7" s="147"/>
    </row>
    <row r="8" spans="1:4" ht="40.5" customHeight="1">
      <c r="A8" s="790" t="s">
        <v>233</v>
      </c>
      <c r="B8" s="790"/>
      <c r="C8" s="790"/>
      <c r="D8" s="790"/>
    </row>
    <row r="9" spans="1:4" ht="12.75">
      <c r="A9" s="170"/>
      <c r="B9" s="170"/>
      <c r="C9" s="170"/>
      <c r="D9" s="170"/>
    </row>
    <row r="10" spans="1:8" s="171" customFormat="1" ht="12.75">
      <c r="A10" s="789" t="s">
        <v>47</v>
      </c>
      <c r="B10" s="789"/>
      <c r="C10" s="789"/>
      <c r="D10" s="789"/>
      <c r="F10" s="496"/>
      <c r="G10" s="496"/>
      <c r="H10" s="496"/>
    </row>
    <row r="11" spans="1:8" s="171" customFormat="1" ht="12.75">
      <c r="A11" s="791" t="s">
        <v>59</v>
      </c>
      <c r="B11" s="791"/>
      <c r="C11" s="791"/>
      <c r="D11" s="791"/>
      <c r="F11" s="496"/>
      <c r="G11" s="496"/>
      <c r="H11" s="496"/>
    </row>
    <row r="12" spans="1:8" s="99" customFormat="1" ht="12" customHeight="1" thickBot="1">
      <c r="A12" s="97"/>
      <c r="B12" s="172"/>
      <c r="C12" s="98"/>
      <c r="F12" s="474"/>
      <c r="G12" s="474"/>
      <c r="H12" s="474"/>
    </row>
    <row r="13" spans="1:8" s="90" customFormat="1" ht="18" customHeight="1">
      <c r="A13" s="701" t="s">
        <v>140</v>
      </c>
      <c r="B13" s="703" t="s">
        <v>302</v>
      </c>
      <c r="C13" s="703" t="s">
        <v>306</v>
      </c>
      <c r="D13" s="792"/>
      <c r="F13" s="89"/>
      <c r="G13" s="89"/>
      <c r="H13" s="89"/>
    </row>
    <row r="14" spans="1:8" s="121" customFormat="1" ht="21.75" customHeight="1">
      <c r="A14" s="702"/>
      <c r="B14" s="704"/>
      <c r="C14" s="122" t="s">
        <v>61</v>
      </c>
      <c r="D14" s="123" t="s">
        <v>62</v>
      </c>
      <c r="F14" s="119"/>
      <c r="G14" s="119"/>
      <c r="H14" s="119"/>
    </row>
    <row r="15" spans="1:8" s="90" customFormat="1" ht="15.75" customHeight="1" thickBot="1">
      <c r="A15" s="173">
        <v>1</v>
      </c>
      <c r="B15" s="174">
        <v>2</v>
      </c>
      <c r="C15" s="174">
        <v>3</v>
      </c>
      <c r="D15" s="175">
        <v>4</v>
      </c>
      <c r="F15" s="89"/>
      <c r="G15" s="89"/>
      <c r="H15" s="89"/>
    </row>
    <row r="16" spans="1:8" s="90" customFormat="1" ht="15.75" customHeight="1" thickBot="1">
      <c r="A16" s="774" t="s">
        <v>109</v>
      </c>
      <c r="B16" s="775"/>
      <c r="C16" s="775"/>
      <c r="D16" s="776"/>
      <c r="F16" s="89"/>
      <c r="G16" s="89"/>
      <c r="H16" s="89"/>
    </row>
    <row r="17" spans="1:8" s="90" customFormat="1" ht="27" customHeight="1">
      <c r="A17" s="308">
        <v>1</v>
      </c>
      <c r="B17" s="309" t="s">
        <v>13</v>
      </c>
      <c r="C17" s="310">
        <v>39</v>
      </c>
      <c r="D17" s="310">
        <v>276</v>
      </c>
      <c r="F17" s="497"/>
      <c r="G17" s="89"/>
      <c r="H17" s="478"/>
    </row>
    <row r="18" spans="1:8" s="90" customFormat="1" ht="27.75" customHeight="1">
      <c r="A18" s="311">
        <v>2</v>
      </c>
      <c r="B18" s="312" t="s">
        <v>309</v>
      </c>
      <c r="C18" s="313">
        <v>4</v>
      </c>
      <c r="D18" s="313">
        <v>53</v>
      </c>
      <c r="F18" s="497"/>
      <c r="G18" s="89"/>
      <c r="H18" s="478"/>
    </row>
    <row r="19" spans="1:8" s="90" customFormat="1" ht="27.75" customHeight="1">
      <c r="A19" s="311">
        <v>3</v>
      </c>
      <c r="B19" s="312" t="s">
        <v>310</v>
      </c>
      <c r="C19" s="313">
        <v>2</v>
      </c>
      <c r="D19" s="313">
        <v>9</v>
      </c>
      <c r="F19" s="497"/>
      <c r="G19" s="89"/>
      <c r="H19" s="478"/>
    </row>
    <row r="20" spans="1:8" s="90" customFormat="1" ht="27" customHeight="1">
      <c r="A20" s="311">
        <v>4</v>
      </c>
      <c r="B20" s="312" t="s">
        <v>73</v>
      </c>
      <c r="C20" s="313">
        <v>0</v>
      </c>
      <c r="D20" s="313">
        <v>1</v>
      </c>
      <c r="F20" s="497"/>
      <c r="G20" s="89"/>
      <c r="H20" s="478"/>
    </row>
    <row r="21" spans="1:8" s="90" customFormat="1" ht="27" customHeight="1">
      <c r="A21" s="311">
        <v>5</v>
      </c>
      <c r="B21" s="176" t="s">
        <v>50</v>
      </c>
      <c r="C21" s="177">
        <f>SUM(C17:C20)</f>
        <v>45</v>
      </c>
      <c r="D21" s="177">
        <f>SUM(D17:D20)</f>
        <v>339</v>
      </c>
      <c r="F21" s="497"/>
      <c r="G21" s="89"/>
      <c r="H21" s="478"/>
    </row>
    <row r="22" spans="1:8" s="90" customFormat="1" ht="15.75" customHeight="1" thickBot="1">
      <c r="A22" s="781" t="s">
        <v>56</v>
      </c>
      <c r="B22" s="782"/>
      <c r="C22" s="793"/>
      <c r="D22" s="794"/>
      <c r="F22" s="89"/>
      <c r="G22" s="89"/>
      <c r="H22" s="89"/>
    </row>
    <row r="23" spans="1:8" s="90" customFormat="1" ht="13.5" thickBot="1">
      <c r="A23" s="774" t="s">
        <v>110</v>
      </c>
      <c r="B23" s="775"/>
      <c r="C23" s="775"/>
      <c r="D23" s="776"/>
      <c r="F23" s="89"/>
      <c r="G23" s="89"/>
      <c r="H23" s="89"/>
    </row>
    <row r="24" spans="1:8" s="90" customFormat="1" ht="27" customHeight="1">
      <c r="A24" s="314">
        <v>1</v>
      </c>
      <c r="B24" s="295" t="s">
        <v>13</v>
      </c>
      <c r="C24" s="310">
        <v>0</v>
      </c>
      <c r="D24" s="310">
        <v>0</v>
      </c>
      <c r="F24" s="89"/>
      <c r="G24" s="89"/>
      <c r="H24" s="89"/>
    </row>
    <row r="25" spans="1:8" s="90" customFormat="1" ht="15" customHeight="1">
      <c r="A25" s="315">
        <v>2</v>
      </c>
      <c r="B25" s="292" t="s">
        <v>309</v>
      </c>
      <c r="C25" s="313">
        <v>0</v>
      </c>
      <c r="D25" s="313">
        <v>0</v>
      </c>
      <c r="F25" s="89"/>
      <c r="G25" s="89"/>
      <c r="H25" s="89"/>
    </row>
    <row r="26" spans="1:8" s="90" customFormat="1" ht="15" customHeight="1">
      <c r="A26" s="315">
        <v>3</v>
      </c>
      <c r="B26" s="292" t="s">
        <v>310</v>
      </c>
      <c r="C26" s="313">
        <v>0</v>
      </c>
      <c r="D26" s="313">
        <v>0</v>
      </c>
      <c r="F26" s="89"/>
      <c r="G26" s="89"/>
      <c r="H26" s="89"/>
    </row>
    <row r="27" spans="1:8" s="178" customFormat="1" ht="12.75">
      <c r="A27" s="315">
        <v>4</v>
      </c>
      <c r="B27" s="292" t="s">
        <v>73</v>
      </c>
      <c r="C27" s="313">
        <v>0</v>
      </c>
      <c r="D27" s="313">
        <v>0</v>
      </c>
      <c r="F27" s="498"/>
      <c r="G27" s="498"/>
      <c r="H27" s="498"/>
    </row>
    <row r="28" spans="1:4" ht="12.75">
      <c r="A28" s="259">
        <v>5</v>
      </c>
      <c r="B28" s="285" t="s">
        <v>50</v>
      </c>
      <c r="C28" s="177">
        <v>0</v>
      </c>
      <c r="D28" s="177">
        <v>0</v>
      </c>
    </row>
    <row r="29" spans="1:4" ht="28.5" customHeight="1" thickBot="1">
      <c r="A29" s="785" t="s">
        <v>56</v>
      </c>
      <c r="B29" s="715"/>
      <c r="C29" s="786" t="s">
        <v>381</v>
      </c>
      <c r="D29" s="786"/>
    </row>
    <row r="30" spans="1:4" ht="27.75" customHeight="1" thickBot="1">
      <c r="A30" s="774" t="s">
        <v>112</v>
      </c>
      <c r="B30" s="775"/>
      <c r="C30" s="775"/>
      <c r="D30" s="776"/>
    </row>
    <row r="31" spans="1:6" ht="25.5">
      <c r="A31" s="314">
        <v>1</v>
      </c>
      <c r="B31" s="295" t="s">
        <v>13</v>
      </c>
      <c r="C31" s="404">
        <v>1099</v>
      </c>
      <c r="D31" s="404">
        <v>2080</v>
      </c>
      <c r="F31" s="499"/>
    </row>
    <row r="32" spans="1:6" ht="15.75" customHeight="1">
      <c r="A32" s="315">
        <v>2</v>
      </c>
      <c r="B32" s="292" t="s">
        <v>309</v>
      </c>
      <c r="C32" s="405">
        <v>335</v>
      </c>
      <c r="D32" s="405">
        <v>588</v>
      </c>
      <c r="F32" s="499"/>
    </row>
    <row r="33" spans="1:6" ht="15.75" customHeight="1">
      <c r="A33" s="315">
        <v>3</v>
      </c>
      <c r="B33" s="292" t="s">
        <v>310</v>
      </c>
      <c r="C33" s="405">
        <v>61</v>
      </c>
      <c r="D33" s="405">
        <v>128</v>
      </c>
      <c r="F33" s="499"/>
    </row>
    <row r="34" spans="1:6" ht="12.75">
      <c r="A34" s="315">
        <v>4</v>
      </c>
      <c r="B34" s="292" t="s">
        <v>73</v>
      </c>
      <c r="C34" s="405">
        <v>16</v>
      </c>
      <c r="D34" s="405">
        <v>42</v>
      </c>
      <c r="F34" s="499"/>
    </row>
    <row r="35" spans="1:6" ht="13.5" thickBot="1">
      <c r="A35" s="316">
        <v>5</v>
      </c>
      <c r="B35" s="286" t="s">
        <v>50</v>
      </c>
      <c r="C35" s="122">
        <f>SUM(C31:C34)</f>
        <v>1511</v>
      </c>
      <c r="D35" s="122">
        <f>SUM(D31:D34)</f>
        <v>2838</v>
      </c>
      <c r="F35" s="186"/>
    </row>
    <row r="36" spans="1:4" ht="13.5" thickBot="1">
      <c r="A36" s="774" t="s">
        <v>116</v>
      </c>
      <c r="B36" s="775"/>
      <c r="C36" s="775"/>
      <c r="D36" s="776"/>
    </row>
    <row r="37" spans="1:4" ht="25.5">
      <c r="A37" s="314">
        <v>1</v>
      </c>
      <c r="B37" s="295" t="s">
        <v>13</v>
      </c>
      <c r="C37" s="507">
        <v>0</v>
      </c>
      <c r="D37" s="507">
        <v>0</v>
      </c>
    </row>
    <row r="38" spans="1:4" ht="12.75">
      <c r="A38" s="315">
        <v>2</v>
      </c>
      <c r="B38" s="292" t="s">
        <v>309</v>
      </c>
      <c r="C38" s="507">
        <v>0</v>
      </c>
      <c r="D38" s="507">
        <v>0</v>
      </c>
    </row>
    <row r="39" spans="1:4" ht="12.75">
      <c r="A39" s="315">
        <v>3</v>
      </c>
      <c r="B39" s="292" t="s">
        <v>310</v>
      </c>
      <c r="C39" s="507">
        <v>0</v>
      </c>
      <c r="D39" s="507">
        <v>0</v>
      </c>
    </row>
    <row r="40" spans="1:4" ht="12.75">
      <c r="A40" s="315">
        <v>4</v>
      </c>
      <c r="B40" s="292" t="s">
        <v>73</v>
      </c>
      <c r="C40" s="507">
        <v>0</v>
      </c>
      <c r="D40" s="507">
        <v>0</v>
      </c>
    </row>
    <row r="41" spans="1:4" ht="12.75">
      <c r="A41" s="259">
        <v>5</v>
      </c>
      <c r="B41" s="285" t="s">
        <v>50</v>
      </c>
      <c r="C41" s="507">
        <v>0</v>
      </c>
      <c r="D41" s="507">
        <v>0</v>
      </c>
    </row>
    <row r="42" spans="1:4" ht="13.5" thickBot="1">
      <c r="A42" s="777" t="s">
        <v>56</v>
      </c>
      <c r="B42" s="778"/>
      <c r="C42" s="779"/>
      <c r="D42" s="780"/>
    </row>
    <row r="43" spans="1:2" ht="12.75">
      <c r="A43" s="783" t="s">
        <v>51</v>
      </c>
      <c r="B43" s="784"/>
    </row>
    <row r="44" spans="1:2" ht="12.75">
      <c r="A44" s="784" t="s">
        <v>52</v>
      </c>
      <c r="B44" s="784"/>
    </row>
  </sheetData>
  <sheetProtection selectLockedCells="1" selectUnlockedCells="1"/>
  <mergeCells count="24">
    <mergeCell ref="A11:D11"/>
    <mergeCell ref="C13:D13"/>
    <mergeCell ref="A7:D7"/>
    <mergeCell ref="A13:A14"/>
    <mergeCell ref="B13:B14"/>
    <mergeCell ref="C22:D22"/>
    <mergeCell ref="A16:D16"/>
    <mergeCell ref="A1:D1"/>
    <mergeCell ref="A3:B3"/>
    <mergeCell ref="C3:D3"/>
    <mergeCell ref="A5:B5"/>
    <mergeCell ref="C5:D5"/>
    <mergeCell ref="A10:D10"/>
    <mergeCell ref="A8:D8"/>
    <mergeCell ref="A36:D36"/>
    <mergeCell ref="A42:B42"/>
    <mergeCell ref="C42:D42"/>
    <mergeCell ref="A22:B22"/>
    <mergeCell ref="A43:B43"/>
    <mergeCell ref="A44:B44"/>
    <mergeCell ref="A23:D23"/>
    <mergeCell ref="A29:B29"/>
    <mergeCell ref="A30:D30"/>
    <mergeCell ref="C29:D2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N134"/>
  <sheetViews>
    <sheetView view="pageBreakPreview" zoomScale="80" zoomScaleNormal="70" zoomScaleSheetLayoutView="80" zoomScalePageLayoutView="0" workbookViewId="0" topLeftCell="A1">
      <selection activeCell="A131" sqref="A131:I131"/>
    </sheetView>
  </sheetViews>
  <sheetFormatPr defaultColWidth="9.140625" defaultRowHeight="12.75"/>
  <cols>
    <col min="1" max="1" width="22.8515625" style="90" customWidth="1"/>
    <col min="2" max="2" width="26.7109375" style="90" customWidth="1"/>
    <col min="3" max="9" width="21.8515625" style="90" customWidth="1"/>
    <col min="10" max="10" width="14.28125" style="90" customWidth="1"/>
    <col min="11" max="11" width="10.00390625" style="90" customWidth="1"/>
    <col min="12" max="12" width="13.00390625" style="90" customWidth="1"/>
    <col min="13" max="13" width="10.00390625" style="90" bestFit="1" customWidth="1"/>
    <col min="14" max="14" width="14.00390625" style="90" customWidth="1"/>
    <col min="15" max="15" width="10.00390625" style="90" bestFit="1" customWidth="1"/>
    <col min="16" max="16384" width="9.140625" style="90" customWidth="1"/>
  </cols>
  <sheetData>
    <row r="1" spans="1:9" s="2" customFormat="1" ht="22.5" customHeight="1">
      <c r="A1" s="824" t="s">
        <v>122</v>
      </c>
      <c r="B1" s="824"/>
      <c r="C1" s="824"/>
      <c r="D1" s="824"/>
      <c r="E1" s="824"/>
      <c r="F1" s="824"/>
      <c r="G1" s="824"/>
      <c r="H1" s="824"/>
      <c r="I1" s="824"/>
    </row>
    <row r="3" spans="1:9" ht="14.25">
      <c r="A3" s="180" t="s">
        <v>48</v>
      </c>
      <c r="B3" s="825" t="s">
        <v>341</v>
      </c>
      <c r="C3" s="825"/>
      <c r="D3" s="825"/>
      <c r="E3" s="825"/>
      <c r="F3" s="825"/>
      <c r="G3" s="825"/>
      <c r="H3" s="825"/>
      <c r="I3" s="825"/>
    </row>
    <row r="4" ht="14.25">
      <c r="A4" s="117"/>
    </row>
    <row r="5" spans="1:9" ht="14.25">
      <c r="A5" s="180" t="s">
        <v>49</v>
      </c>
      <c r="B5" s="825">
        <v>2011</v>
      </c>
      <c r="C5" s="825"/>
      <c r="D5" s="825"/>
      <c r="E5" s="825"/>
      <c r="F5" s="825"/>
      <c r="G5" s="825"/>
      <c r="H5" s="825"/>
      <c r="I5" s="825"/>
    </row>
    <row r="7" spans="1:9" s="96" customFormat="1" ht="69.75" customHeight="1">
      <c r="A7" s="826" t="s">
        <v>246</v>
      </c>
      <c r="B7" s="827"/>
      <c r="C7" s="827"/>
      <c r="D7" s="827"/>
      <c r="E7" s="827"/>
      <c r="F7" s="827"/>
      <c r="G7" s="827"/>
      <c r="H7" s="827"/>
      <c r="I7" s="827"/>
    </row>
    <row r="8" spans="1:9" s="99" customFormat="1" ht="60" customHeight="1">
      <c r="A8" s="828" t="s">
        <v>211</v>
      </c>
      <c r="B8" s="829"/>
      <c r="C8" s="829"/>
      <c r="D8" s="829"/>
      <c r="E8" s="829"/>
      <c r="F8" s="829"/>
      <c r="G8" s="829"/>
      <c r="H8" s="829"/>
      <c r="I8" s="829"/>
    </row>
    <row r="9" spans="1:9" ht="12.75">
      <c r="A9" s="181"/>
      <c r="B9" s="182"/>
      <c r="C9" s="182"/>
      <c r="D9" s="182"/>
      <c r="E9" s="182"/>
      <c r="F9" s="182"/>
      <c r="G9" s="182"/>
      <c r="H9" s="182"/>
      <c r="I9" s="182"/>
    </row>
    <row r="10" spans="1:9" s="2" customFormat="1" ht="38.25" customHeight="1">
      <c r="A10" s="646" t="s">
        <v>188</v>
      </c>
      <c r="B10" s="646"/>
      <c r="C10" s="646"/>
      <c r="D10" s="646"/>
      <c r="E10" s="646"/>
      <c r="F10" s="646"/>
      <c r="G10" s="646"/>
      <c r="H10" s="646"/>
      <c r="I10" s="646"/>
    </row>
    <row r="11" spans="1:9" s="2" customFormat="1" ht="15">
      <c r="A11" s="114"/>
      <c r="B11" s="114"/>
      <c r="C11" s="114"/>
      <c r="D11" s="114"/>
      <c r="E11" s="114"/>
      <c r="F11" s="114"/>
      <c r="G11" s="114"/>
      <c r="H11" s="114"/>
      <c r="I11" s="114"/>
    </row>
    <row r="12" spans="1:14" s="179" customFormat="1" ht="174.75" customHeight="1">
      <c r="A12" s="817" t="s">
        <v>7</v>
      </c>
      <c r="B12" s="816"/>
      <c r="C12" s="816"/>
      <c r="D12" s="816"/>
      <c r="E12" s="816"/>
      <c r="F12" s="816"/>
      <c r="G12" s="816"/>
      <c r="H12" s="816"/>
      <c r="I12" s="816"/>
      <c r="J12" s="6"/>
      <c r="K12" s="6"/>
      <c r="L12" s="6"/>
      <c r="M12" s="6"/>
      <c r="N12" s="6"/>
    </row>
    <row r="13" spans="1:14" s="179" customFormat="1" ht="15.75" customHeight="1">
      <c r="A13" s="815" t="s">
        <v>118</v>
      </c>
      <c r="B13" s="815"/>
      <c r="C13" s="815"/>
      <c r="D13" s="815"/>
      <c r="E13" s="815"/>
      <c r="F13" s="815"/>
      <c r="G13" s="815"/>
      <c r="H13" s="815"/>
      <c r="I13" s="815"/>
      <c r="J13" s="6"/>
      <c r="K13" s="6"/>
      <c r="L13" s="6"/>
      <c r="M13" s="6"/>
      <c r="N13" s="6"/>
    </row>
    <row r="14" spans="1:14" s="179" customFormat="1" ht="15.75" customHeight="1">
      <c r="A14" s="815" t="s">
        <v>87</v>
      </c>
      <c r="B14" s="815"/>
      <c r="C14" s="815"/>
      <c r="D14" s="815"/>
      <c r="E14" s="815"/>
      <c r="F14" s="815"/>
      <c r="G14" s="815"/>
      <c r="H14" s="815"/>
      <c r="I14" s="815"/>
      <c r="J14" s="6"/>
      <c r="K14" s="6"/>
      <c r="L14" s="6"/>
      <c r="M14" s="6"/>
      <c r="N14" s="6"/>
    </row>
    <row r="15" spans="1:14" s="179" customFormat="1" ht="12.75">
      <c r="A15" s="183"/>
      <c r="B15" s="184"/>
      <c r="C15" s="184"/>
      <c r="D15" s="184"/>
      <c r="E15" s="184"/>
      <c r="F15" s="184"/>
      <c r="G15" s="184"/>
      <c r="H15" s="184"/>
      <c r="I15" s="184"/>
      <c r="J15" s="6"/>
      <c r="K15" s="6"/>
      <c r="L15" s="6"/>
      <c r="M15" s="6"/>
      <c r="N15" s="6"/>
    </row>
    <row r="16" spans="1:8" s="6" customFormat="1" ht="68.25" customHeight="1">
      <c r="A16" s="657" t="s">
        <v>14</v>
      </c>
      <c r="B16" s="657" t="s">
        <v>15</v>
      </c>
      <c r="C16" s="657" t="s">
        <v>212</v>
      </c>
      <c r="D16" s="657"/>
      <c r="E16" s="657" t="s">
        <v>213</v>
      </c>
      <c r="F16" s="657"/>
      <c r="G16" s="657" t="s">
        <v>214</v>
      </c>
      <c r="H16" s="185"/>
    </row>
    <row r="17" spans="1:8" s="6" customFormat="1" ht="51" customHeight="1">
      <c r="A17" s="657"/>
      <c r="B17" s="657"/>
      <c r="C17" s="657" t="s">
        <v>16</v>
      </c>
      <c r="D17" s="657" t="s">
        <v>17</v>
      </c>
      <c r="E17" s="657" t="s">
        <v>16</v>
      </c>
      <c r="F17" s="657" t="s">
        <v>17</v>
      </c>
      <c r="G17" s="657"/>
      <c r="H17" s="185"/>
    </row>
    <row r="18" spans="1:8" s="6" customFormat="1" ht="18" customHeight="1">
      <c r="A18" s="657"/>
      <c r="B18" s="657"/>
      <c r="C18" s="657"/>
      <c r="D18" s="657"/>
      <c r="E18" s="657"/>
      <c r="F18" s="657"/>
      <c r="G18" s="657"/>
      <c r="H18" s="186"/>
    </row>
    <row r="19" spans="1:8" s="7" customFormat="1" ht="12.75">
      <c r="A19" s="166">
        <v>1</v>
      </c>
      <c r="B19" s="166">
        <v>2</v>
      </c>
      <c r="C19" s="166">
        <v>3</v>
      </c>
      <c r="D19" s="166">
        <v>4</v>
      </c>
      <c r="E19" s="166">
        <v>5</v>
      </c>
      <c r="F19" s="166">
        <v>6</v>
      </c>
      <c r="G19" s="166">
        <v>7</v>
      </c>
      <c r="H19" s="187"/>
    </row>
    <row r="20" spans="1:8" ht="15">
      <c r="A20" s="818" t="s">
        <v>109</v>
      </c>
      <c r="B20" s="818"/>
      <c r="C20" s="818"/>
      <c r="D20" s="818"/>
      <c r="E20" s="818"/>
      <c r="F20" s="818"/>
      <c r="G20" s="818"/>
      <c r="H20" s="89"/>
    </row>
    <row r="21" spans="1:8" ht="24.75" customHeight="1">
      <c r="A21" s="330" t="s">
        <v>351</v>
      </c>
      <c r="B21" s="1012" t="s">
        <v>371</v>
      </c>
      <c r="C21" s="372">
        <f>C22+C23</f>
        <v>55</v>
      </c>
      <c r="D21" s="372">
        <f>D22+D23</f>
        <v>55</v>
      </c>
      <c r="E21" s="334">
        <f>E22+E23+E24</f>
        <v>336533423.45</v>
      </c>
      <c r="F21" s="334">
        <f>F22+F23+F24</f>
        <v>319546760.78999996</v>
      </c>
      <c r="G21" s="334">
        <f>G22+G23+G24</f>
        <v>144456598.16</v>
      </c>
      <c r="H21" s="89"/>
    </row>
    <row r="22" spans="1:8" ht="24.75" customHeight="1">
      <c r="A22" s="330" t="s">
        <v>352</v>
      </c>
      <c r="B22" s="1032"/>
      <c r="C22" s="372">
        <v>21</v>
      </c>
      <c r="D22" s="372">
        <v>21</v>
      </c>
      <c r="E22" s="334">
        <v>274315948.45</v>
      </c>
      <c r="F22" s="334">
        <v>265983248.79</v>
      </c>
      <c r="G22" s="334">
        <v>125028212.37</v>
      </c>
      <c r="H22" s="89"/>
    </row>
    <row r="23" spans="1:8" ht="19.5" customHeight="1">
      <c r="A23" s="330" t="s">
        <v>353</v>
      </c>
      <c r="B23" s="1032"/>
      <c r="C23" s="372">
        <v>34</v>
      </c>
      <c r="D23" s="372">
        <v>34</v>
      </c>
      <c r="E23" s="334">
        <v>62217475</v>
      </c>
      <c r="F23" s="334">
        <v>53563512</v>
      </c>
      <c r="G23" s="334">
        <v>19428385.79</v>
      </c>
      <c r="H23" s="89"/>
    </row>
    <row r="24" spans="1:8" ht="19.5" customHeight="1">
      <c r="A24" s="330" t="s">
        <v>456</v>
      </c>
      <c r="B24" s="1033"/>
      <c r="C24" s="372">
        <v>0</v>
      </c>
      <c r="D24" s="372">
        <v>0</v>
      </c>
      <c r="E24" s="334">
        <v>0</v>
      </c>
      <c r="F24" s="334">
        <v>0</v>
      </c>
      <c r="G24" s="334">
        <v>0</v>
      </c>
      <c r="H24" s="89"/>
    </row>
    <row r="25" spans="1:8" ht="14.25">
      <c r="A25" s="104" t="s">
        <v>56</v>
      </c>
      <c r="B25" s="819"/>
      <c r="C25" s="819"/>
      <c r="D25" s="819"/>
      <c r="E25" s="819"/>
      <c r="F25" s="819"/>
      <c r="G25" s="819"/>
      <c r="H25" s="89"/>
    </row>
    <row r="26" spans="1:8" ht="15">
      <c r="A26" s="818" t="s">
        <v>110</v>
      </c>
      <c r="B26" s="818"/>
      <c r="C26" s="818"/>
      <c r="D26" s="818"/>
      <c r="E26" s="818"/>
      <c r="F26" s="818"/>
      <c r="G26" s="818"/>
      <c r="H26" s="89"/>
    </row>
    <row r="27" spans="1:8" ht="12.75">
      <c r="A27" s="324" t="s">
        <v>354</v>
      </c>
      <c r="B27" s="373"/>
      <c r="C27" s="374">
        <v>2</v>
      </c>
      <c r="D27" s="374">
        <f>11+1+1+1+1</f>
        <v>15</v>
      </c>
      <c r="E27" s="318">
        <v>1223223.83</v>
      </c>
      <c r="F27" s="318">
        <v>857290.8900000001</v>
      </c>
      <c r="G27" s="326">
        <v>282706.35</v>
      </c>
      <c r="H27" s="89"/>
    </row>
    <row r="28" spans="1:8" ht="12.75" customHeight="1">
      <c r="A28" s="330" t="s">
        <v>457</v>
      </c>
      <c r="B28" s="821" t="s">
        <v>382</v>
      </c>
      <c r="C28" s="1030">
        <v>0</v>
      </c>
      <c r="D28" s="1030">
        <v>0</v>
      </c>
      <c r="E28" s="319">
        <v>0</v>
      </c>
      <c r="F28" s="319">
        <v>0</v>
      </c>
      <c r="G28" s="1031">
        <v>0</v>
      </c>
      <c r="H28" s="89"/>
    </row>
    <row r="29" spans="1:8" ht="54.75" customHeight="1">
      <c r="A29" s="330" t="s">
        <v>271</v>
      </c>
      <c r="B29" s="822"/>
      <c r="C29" s="375">
        <v>2</v>
      </c>
      <c r="D29" s="375">
        <f>D27</f>
        <v>15</v>
      </c>
      <c r="E29" s="319">
        <v>1223223.83</v>
      </c>
      <c r="F29" s="320">
        <v>857290.8900000001</v>
      </c>
      <c r="G29" s="327">
        <v>282706.35</v>
      </c>
      <c r="H29" s="89"/>
    </row>
    <row r="30" spans="1:8" ht="50.25" customHeight="1">
      <c r="A30" s="332" t="s">
        <v>355</v>
      </c>
      <c r="B30" s="822"/>
      <c r="C30" s="375">
        <v>2</v>
      </c>
      <c r="D30" s="375">
        <f>D29</f>
        <v>15</v>
      </c>
      <c r="E30" s="319">
        <v>1223223.83</v>
      </c>
      <c r="F30" s="320">
        <v>857290.8900000001</v>
      </c>
      <c r="G30" s="327">
        <v>282706.35</v>
      </c>
      <c r="H30" s="89"/>
    </row>
    <row r="31" spans="1:8" ht="16.5" customHeight="1">
      <c r="A31" s="332" t="s">
        <v>458</v>
      </c>
      <c r="B31" s="822"/>
      <c r="C31" s="375">
        <v>0</v>
      </c>
      <c r="D31" s="375">
        <v>0</v>
      </c>
      <c r="E31" s="319">
        <v>0</v>
      </c>
      <c r="F31" s="320">
        <v>0</v>
      </c>
      <c r="G31" s="327">
        <v>0</v>
      </c>
      <c r="H31" s="89"/>
    </row>
    <row r="32" spans="1:8" ht="18" customHeight="1">
      <c r="A32" s="332" t="s">
        <v>459</v>
      </c>
      <c r="B32" s="823"/>
      <c r="C32" s="375">
        <v>0</v>
      </c>
      <c r="D32" s="375">
        <v>0</v>
      </c>
      <c r="E32" s="319">
        <v>0</v>
      </c>
      <c r="F32" s="320">
        <v>0</v>
      </c>
      <c r="G32" s="327">
        <v>0</v>
      </c>
      <c r="H32" s="89"/>
    </row>
    <row r="33" spans="1:8" ht="12.75">
      <c r="A33" s="104" t="s">
        <v>56</v>
      </c>
      <c r="B33" s="820"/>
      <c r="C33" s="820"/>
      <c r="D33" s="820"/>
      <c r="E33" s="820"/>
      <c r="F33" s="820"/>
      <c r="G33" s="820"/>
      <c r="H33" s="89"/>
    </row>
    <row r="34" spans="1:8" ht="15">
      <c r="A34" s="818" t="s">
        <v>112</v>
      </c>
      <c r="B34" s="818"/>
      <c r="C34" s="818"/>
      <c r="D34" s="818"/>
      <c r="E34" s="818"/>
      <c r="F34" s="818"/>
      <c r="G34" s="818"/>
      <c r="H34" s="89"/>
    </row>
    <row r="35" spans="1:8" ht="12.75">
      <c r="A35" s="329" t="s">
        <v>356</v>
      </c>
      <c r="B35" s="406"/>
      <c r="C35" s="301">
        <v>81</v>
      </c>
      <c r="D35" s="301">
        <v>64</v>
      </c>
      <c r="E35" s="321">
        <v>57438942.8</v>
      </c>
      <c r="F35" s="321">
        <v>29422237.400000002</v>
      </c>
      <c r="G35" s="321">
        <v>14722790.830000002</v>
      </c>
      <c r="H35" s="89"/>
    </row>
    <row r="36" spans="1:8" ht="12.75">
      <c r="A36" s="330" t="s">
        <v>357</v>
      </c>
      <c r="B36" s="406"/>
      <c r="C36" s="301">
        <v>80</v>
      </c>
      <c r="D36" s="301">
        <v>63</v>
      </c>
      <c r="E36" s="321">
        <v>51727647.8</v>
      </c>
      <c r="F36" s="321">
        <v>26008741.020000003</v>
      </c>
      <c r="G36" s="321">
        <v>14590434.010000002</v>
      </c>
      <c r="H36" s="89"/>
    </row>
    <row r="37" spans="1:8" ht="116.25" customHeight="1">
      <c r="A37" s="328" t="s">
        <v>358</v>
      </c>
      <c r="B37" s="292" t="s">
        <v>419</v>
      </c>
      <c r="C37" s="407">
        <v>71</v>
      </c>
      <c r="D37" s="407">
        <v>54</v>
      </c>
      <c r="E37" s="408">
        <v>42116720.11</v>
      </c>
      <c r="F37" s="408">
        <v>18144250.26</v>
      </c>
      <c r="G37" s="408">
        <v>9265540.8</v>
      </c>
      <c r="H37" s="89"/>
    </row>
    <row r="38" spans="1:8" ht="126" customHeight="1">
      <c r="A38" s="328" t="s">
        <v>359</v>
      </c>
      <c r="B38" s="292" t="s">
        <v>419</v>
      </c>
      <c r="C38" s="409">
        <v>9</v>
      </c>
      <c r="D38" s="409">
        <v>9</v>
      </c>
      <c r="E38" s="410">
        <v>9610927.69</v>
      </c>
      <c r="F38" s="410">
        <v>7864490.76</v>
      </c>
      <c r="G38" s="410">
        <v>5324893.21</v>
      </c>
      <c r="H38" s="89"/>
    </row>
    <row r="39" spans="1:8" ht="12.75">
      <c r="A39" s="290" t="s">
        <v>360</v>
      </c>
      <c r="B39" s="406"/>
      <c r="C39" s="510">
        <v>0</v>
      </c>
      <c r="D39" s="510">
        <v>0</v>
      </c>
      <c r="E39" s="509">
        <v>0</v>
      </c>
      <c r="F39" s="508">
        <v>0</v>
      </c>
      <c r="G39" s="508">
        <v>0</v>
      </c>
      <c r="H39" s="89"/>
    </row>
    <row r="40" spans="1:8" ht="12.75">
      <c r="A40" s="290" t="s">
        <v>361</v>
      </c>
      <c r="B40" s="406"/>
      <c r="C40" s="510">
        <v>0</v>
      </c>
      <c r="D40" s="510">
        <v>0</v>
      </c>
      <c r="E40" s="509">
        <v>0</v>
      </c>
      <c r="F40" s="508">
        <v>0</v>
      </c>
      <c r="G40" s="508">
        <v>0</v>
      </c>
      <c r="H40" s="89"/>
    </row>
    <row r="41" spans="1:8" ht="12.75">
      <c r="A41" s="330" t="s">
        <v>362</v>
      </c>
      <c r="B41" s="406"/>
      <c r="C41" s="411">
        <v>1</v>
      </c>
      <c r="D41" s="411">
        <v>1</v>
      </c>
      <c r="E41" s="412">
        <v>5711295</v>
      </c>
      <c r="F41" s="413">
        <v>3413496.38</v>
      </c>
      <c r="G41" s="413">
        <v>132356.82</v>
      </c>
      <c r="H41" s="89"/>
    </row>
    <row r="42" spans="1:8" ht="12.75">
      <c r="A42" s="290" t="s">
        <v>363</v>
      </c>
      <c r="B42" s="406"/>
      <c r="C42" s="510">
        <v>0</v>
      </c>
      <c r="D42" s="510">
        <v>0</v>
      </c>
      <c r="E42" s="509">
        <v>0</v>
      </c>
      <c r="F42" s="508">
        <v>0</v>
      </c>
      <c r="G42" s="508">
        <v>0</v>
      </c>
      <c r="H42" s="89"/>
    </row>
    <row r="43" spans="1:8" ht="118.5" customHeight="1">
      <c r="A43" s="290" t="s">
        <v>364</v>
      </c>
      <c r="B43" s="292" t="s">
        <v>419</v>
      </c>
      <c r="C43" s="407">
        <v>1</v>
      </c>
      <c r="D43" s="407">
        <v>1</v>
      </c>
      <c r="E43" s="408">
        <v>5711295</v>
      </c>
      <c r="F43" s="408">
        <v>3413496.38</v>
      </c>
      <c r="G43" s="408">
        <v>132356.82</v>
      </c>
      <c r="H43" s="89"/>
    </row>
    <row r="44" spans="1:8" ht="81" customHeight="1">
      <c r="A44" s="104" t="s">
        <v>56</v>
      </c>
      <c r="B44" s="637" t="s">
        <v>420</v>
      </c>
      <c r="C44" s="638"/>
      <c r="D44" s="638"/>
      <c r="E44" s="638"/>
      <c r="F44" s="638"/>
      <c r="G44" s="639"/>
      <c r="H44" s="89"/>
    </row>
    <row r="45" spans="1:8" ht="15">
      <c r="A45" s="818" t="s">
        <v>116</v>
      </c>
      <c r="B45" s="818"/>
      <c r="C45" s="818"/>
      <c r="D45" s="818"/>
      <c r="E45" s="818"/>
      <c r="F45" s="818"/>
      <c r="G45" s="818"/>
      <c r="H45" s="89"/>
    </row>
    <row r="46" spans="1:8" ht="12.75">
      <c r="A46" s="104" t="s">
        <v>365</v>
      </c>
      <c r="B46" s="322"/>
      <c r="C46" s="322">
        <v>1</v>
      </c>
      <c r="D46" s="322">
        <v>1</v>
      </c>
      <c r="E46" s="323">
        <v>889292</v>
      </c>
      <c r="F46" s="323">
        <v>198609.04</v>
      </c>
      <c r="G46" s="323">
        <v>56954.17</v>
      </c>
      <c r="H46" s="89"/>
    </row>
    <row r="47" spans="1:8" ht="78.75">
      <c r="A47" s="331" t="s">
        <v>366</v>
      </c>
      <c r="B47" s="351" t="s">
        <v>419</v>
      </c>
      <c r="C47" s="322">
        <v>0</v>
      </c>
      <c r="D47" s="322">
        <v>0</v>
      </c>
      <c r="E47" s="323">
        <v>0</v>
      </c>
      <c r="F47" s="323">
        <v>0</v>
      </c>
      <c r="G47" s="323">
        <v>0</v>
      </c>
      <c r="H47" s="89"/>
    </row>
    <row r="48" spans="1:8" ht="78.75">
      <c r="A48" s="331" t="s">
        <v>367</v>
      </c>
      <c r="B48" s="351" t="s">
        <v>419</v>
      </c>
      <c r="C48" s="322">
        <v>0</v>
      </c>
      <c r="D48" s="322">
        <v>0</v>
      </c>
      <c r="E48" s="323">
        <v>0</v>
      </c>
      <c r="F48" s="323">
        <v>0</v>
      </c>
      <c r="G48" s="323">
        <v>0</v>
      </c>
      <c r="H48" s="89"/>
    </row>
    <row r="49" spans="1:8" ht="78.75">
      <c r="A49" s="331" t="s">
        <v>368</v>
      </c>
      <c r="B49" s="351" t="s">
        <v>419</v>
      </c>
      <c r="C49" s="322">
        <v>1</v>
      </c>
      <c r="D49" s="322">
        <v>1</v>
      </c>
      <c r="E49" s="323">
        <v>889292</v>
      </c>
      <c r="F49" s="323">
        <v>198609.04</v>
      </c>
      <c r="G49" s="323">
        <v>56954.17</v>
      </c>
      <c r="H49" s="89"/>
    </row>
    <row r="50" spans="1:8" ht="78.75">
      <c r="A50" s="331" t="s">
        <v>369</v>
      </c>
      <c r="B50" s="351" t="s">
        <v>419</v>
      </c>
      <c r="C50" s="322">
        <v>0</v>
      </c>
      <c r="D50" s="322">
        <v>0</v>
      </c>
      <c r="E50" s="323">
        <v>0</v>
      </c>
      <c r="F50" s="323">
        <v>0</v>
      </c>
      <c r="G50" s="323">
        <v>0</v>
      </c>
      <c r="H50" s="89"/>
    </row>
    <row r="51" spans="1:8" ht="78.75">
      <c r="A51" s="331" t="s">
        <v>370</v>
      </c>
      <c r="B51" s="351" t="s">
        <v>419</v>
      </c>
      <c r="C51" s="322">
        <v>0</v>
      </c>
      <c r="D51" s="322">
        <v>0</v>
      </c>
      <c r="E51" s="323">
        <v>0</v>
      </c>
      <c r="F51" s="323">
        <v>0</v>
      </c>
      <c r="G51" s="323">
        <v>0</v>
      </c>
      <c r="H51" s="89"/>
    </row>
    <row r="52" spans="1:8" ht="12.75">
      <c r="A52" s="331" t="s">
        <v>460</v>
      </c>
      <c r="B52" s="351"/>
      <c r="C52" s="331">
        <v>0</v>
      </c>
      <c r="D52" s="331">
        <v>0</v>
      </c>
      <c r="E52" s="320">
        <v>0</v>
      </c>
      <c r="F52" s="320">
        <v>0</v>
      </c>
      <c r="G52" s="320">
        <v>0</v>
      </c>
      <c r="H52" s="89"/>
    </row>
    <row r="53" spans="1:7" ht="81" customHeight="1">
      <c r="A53" s="104" t="s">
        <v>56</v>
      </c>
      <c r="B53" s="1034" t="s">
        <v>462</v>
      </c>
      <c r="C53" s="1035"/>
      <c r="D53" s="1035"/>
      <c r="E53" s="1035"/>
      <c r="F53" s="1035"/>
      <c r="G53" s="1036"/>
    </row>
    <row r="54" spans="1:9" s="2" customFormat="1" ht="32.25" customHeight="1">
      <c r="A54" s="646" t="s">
        <v>189</v>
      </c>
      <c r="B54" s="646"/>
      <c r="C54" s="646"/>
      <c r="D54" s="646"/>
      <c r="E54" s="646"/>
      <c r="F54" s="646"/>
      <c r="G54" s="646"/>
      <c r="H54" s="646"/>
      <c r="I54" s="646"/>
    </row>
    <row r="55" spans="1:9" s="2" customFormat="1" ht="15">
      <c r="A55" s="114"/>
      <c r="B55" s="114"/>
      <c r="C55" s="114"/>
      <c r="D55" s="114"/>
      <c r="E55" s="114"/>
      <c r="F55" s="114"/>
      <c r="G55" s="114"/>
      <c r="H55" s="114"/>
      <c r="I55" s="114"/>
    </row>
    <row r="56" spans="1:9" s="99" customFormat="1" ht="54.75" customHeight="1">
      <c r="A56" s="817" t="s">
        <v>334</v>
      </c>
      <c r="B56" s="817"/>
      <c r="C56" s="817"/>
      <c r="D56" s="817"/>
      <c r="E56" s="817"/>
      <c r="F56" s="817"/>
      <c r="G56" s="817"/>
      <c r="H56" s="817"/>
      <c r="I56" s="817"/>
    </row>
    <row r="57" spans="1:9" s="99" customFormat="1" ht="171.75" customHeight="1">
      <c r="A57" s="817" t="s">
        <v>6</v>
      </c>
      <c r="B57" s="817"/>
      <c r="C57" s="817"/>
      <c r="D57" s="817"/>
      <c r="E57" s="817"/>
      <c r="F57" s="817"/>
      <c r="G57" s="817"/>
      <c r="H57" s="817"/>
      <c r="I57" s="817"/>
    </row>
    <row r="58" spans="1:9" s="99" customFormat="1" ht="12.75" customHeight="1">
      <c r="A58" s="816" t="s">
        <v>118</v>
      </c>
      <c r="B58" s="816"/>
      <c r="C58" s="816"/>
      <c r="D58" s="816"/>
      <c r="E58" s="816"/>
      <c r="F58" s="816"/>
      <c r="G58" s="816"/>
      <c r="H58" s="816"/>
      <c r="I58" s="816"/>
    </row>
    <row r="59" spans="1:9" s="99" customFormat="1" ht="12.75" customHeight="1">
      <c r="A59" s="816" t="s">
        <v>87</v>
      </c>
      <c r="B59" s="816"/>
      <c r="C59" s="816"/>
      <c r="D59" s="816"/>
      <c r="E59" s="816"/>
      <c r="F59" s="816"/>
      <c r="G59" s="816"/>
      <c r="H59" s="816"/>
      <c r="I59" s="816"/>
    </row>
    <row r="60" spans="1:6" s="99" customFormat="1" ht="12.75">
      <c r="A60" s="188"/>
      <c r="B60" s="188"/>
      <c r="C60" s="188"/>
      <c r="D60" s="189"/>
      <c r="E60" s="189"/>
      <c r="F60" s="189"/>
    </row>
    <row r="61" spans="1:9" ht="24.75" customHeight="1">
      <c r="A61" s="657" t="s">
        <v>18</v>
      </c>
      <c r="B61" s="657" t="s">
        <v>335</v>
      </c>
      <c r="C61" s="657"/>
      <c r="D61" s="657" t="s">
        <v>336</v>
      </c>
      <c r="E61" s="657"/>
      <c r="F61" s="802" t="s">
        <v>337</v>
      </c>
      <c r="G61" s="803"/>
      <c r="H61" s="803"/>
      <c r="I61" s="804"/>
    </row>
    <row r="62" spans="1:9" ht="27" customHeight="1">
      <c r="A62" s="657"/>
      <c r="B62" s="657"/>
      <c r="C62" s="657"/>
      <c r="D62" s="657"/>
      <c r="E62" s="657"/>
      <c r="F62" s="657" t="s">
        <v>19</v>
      </c>
      <c r="G62" s="802" t="s">
        <v>20</v>
      </c>
      <c r="H62" s="803"/>
      <c r="I62" s="804"/>
    </row>
    <row r="63" spans="1:9" ht="33.75" customHeight="1">
      <c r="A63" s="657"/>
      <c r="B63" s="657" t="s">
        <v>16</v>
      </c>
      <c r="C63" s="657" t="s">
        <v>17</v>
      </c>
      <c r="D63" s="657" t="s">
        <v>16</v>
      </c>
      <c r="E63" s="657" t="s">
        <v>17</v>
      </c>
      <c r="F63" s="657"/>
      <c r="G63" s="101" t="s">
        <v>320</v>
      </c>
      <c r="H63" s="101" t="s">
        <v>21</v>
      </c>
      <c r="I63" s="101" t="s">
        <v>22</v>
      </c>
    </row>
    <row r="64" spans="1:9" ht="35.25" customHeight="1">
      <c r="A64" s="657"/>
      <c r="B64" s="657"/>
      <c r="C64" s="657"/>
      <c r="D64" s="657"/>
      <c r="E64" s="657"/>
      <c r="F64" s="657"/>
      <c r="G64" s="101" t="s">
        <v>23</v>
      </c>
      <c r="H64" s="101" t="s">
        <v>23</v>
      </c>
      <c r="I64" s="101" t="s">
        <v>23</v>
      </c>
    </row>
    <row r="65" spans="1:9" ht="14.25" customHeight="1">
      <c r="A65" s="166">
        <v>1</v>
      </c>
      <c r="B65" s="190">
        <v>2</v>
      </c>
      <c r="C65" s="190">
        <v>3</v>
      </c>
      <c r="D65" s="190">
        <v>4</v>
      </c>
      <c r="E65" s="190">
        <v>5</v>
      </c>
      <c r="F65" s="190" t="s">
        <v>315</v>
      </c>
      <c r="G65" s="190">
        <v>7</v>
      </c>
      <c r="H65" s="190">
        <v>8</v>
      </c>
      <c r="I65" s="190">
        <v>9</v>
      </c>
    </row>
    <row r="66" spans="1:9" ht="14.25" customHeight="1">
      <c r="A66" s="795" t="s">
        <v>109</v>
      </c>
      <c r="B66" s="796"/>
      <c r="C66" s="796"/>
      <c r="D66" s="796"/>
      <c r="E66" s="796"/>
      <c r="F66" s="796"/>
      <c r="G66" s="796"/>
      <c r="H66" s="796"/>
      <c r="I66" s="797"/>
    </row>
    <row r="67" spans="1:9" ht="14.25" customHeight="1">
      <c r="A67" s="805" t="s">
        <v>338</v>
      </c>
      <c r="B67" s="806"/>
      <c r="C67" s="806"/>
      <c r="D67" s="806"/>
      <c r="E67" s="806"/>
      <c r="F67" s="806"/>
      <c r="G67" s="806"/>
      <c r="H67" s="806"/>
      <c r="I67" s="807"/>
    </row>
    <row r="68" spans="1:9" ht="14.25" customHeight="1">
      <c r="A68" s="330" t="s">
        <v>351</v>
      </c>
      <c r="B68" s="1037">
        <v>0</v>
      </c>
      <c r="C68" s="1037">
        <v>0</v>
      </c>
      <c r="D68" s="1037">
        <v>0</v>
      </c>
      <c r="E68" s="1037">
        <v>0</v>
      </c>
      <c r="F68" s="1037">
        <v>0</v>
      </c>
      <c r="G68" s="1037">
        <v>0</v>
      </c>
      <c r="H68" s="1037">
        <v>0</v>
      </c>
      <c r="I68" s="1037">
        <v>0</v>
      </c>
    </row>
    <row r="69" spans="1:9" ht="14.25" customHeight="1">
      <c r="A69" s="330" t="s">
        <v>352</v>
      </c>
      <c r="B69" s="1037">
        <v>0</v>
      </c>
      <c r="C69" s="1037">
        <v>0</v>
      </c>
      <c r="D69" s="1037">
        <v>0</v>
      </c>
      <c r="E69" s="1037">
        <v>0</v>
      </c>
      <c r="F69" s="1037">
        <v>0</v>
      </c>
      <c r="G69" s="1037">
        <v>0</v>
      </c>
      <c r="H69" s="1037">
        <v>0</v>
      </c>
      <c r="I69" s="1037">
        <v>0</v>
      </c>
    </row>
    <row r="70" spans="1:9" ht="14.25" customHeight="1">
      <c r="A70" s="330" t="s">
        <v>353</v>
      </c>
      <c r="B70" s="1037">
        <v>0</v>
      </c>
      <c r="C70" s="1037">
        <v>0</v>
      </c>
      <c r="D70" s="1037">
        <v>0</v>
      </c>
      <c r="E70" s="1037">
        <v>0</v>
      </c>
      <c r="F70" s="1037">
        <v>0</v>
      </c>
      <c r="G70" s="1037">
        <v>0</v>
      </c>
      <c r="H70" s="1037">
        <v>0</v>
      </c>
      <c r="I70" s="1037">
        <v>0</v>
      </c>
    </row>
    <row r="71" spans="1:9" ht="14.25" customHeight="1">
      <c r="A71" s="330" t="s">
        <v>456</v>
      </c>
      <c r="B71" s="1037">
        <v>0</v>
      </c>
      <c r="C71" s="1037">
        <v>0</v>
      </c>
      <c r="D71" s="1037">
        <v>0</v>
      </c>
      <c r="E71" s="1037">
        <v>0</v>
      </c>
      <c r="F71" s="1037">
        <v>0</v>
      </c>
      <c r="G71" s="1037">
        <v>0</v>
      </c>
      <c r="H71" s="1037">
        <v>0</v>
      </c>
      <c r="I71" s="1037">
        <v>0</v>
      </c>
    </row>
    <row r="72" spans="1:9" ht="12.75">
      <c r="A72" s="812" t="s">
        <v>465</v>
      </c>
      <c r="B72" s="813"/>
      <c r="C72" s="813"/>
      <c r="D72" s="813"/>
      <c r="E72" s="813"/>
      <c r="F72" s="813"/>
      <c r="G72" s="813"/>
      <c r="H72" s="813"/>
      <c r="I72" s="814"/>
    </row>
    <row r="73" spans="1:9" ht="12.75">
      <c r="A73" s="330" t="s">
        <v>351</v>
      </c>
      <c r="B73" s="330">
        <v>55</v>
      </c>
      <c r="C73" s="330">
        <f>C74+C75</f>
        <v>55</v>
      </c>
      <c r="D73" s="334">
        <f>D74+D75</f>
        <v>336533423.45</v>
      </c>
      <c r="E73" s="334">
        <f>E74+E75</f>
        <v>319546760.78999996</v>
      </c>
      <c r="F73" s="511">
        <f>G73+H73+I73</f>
        <v>144326634.5</v>
      </c>
      <c r="G73" s="511">
        <f>G74+G75+G76</f>
        <v>141931118.4</v>
      </c>
      <c r="H73" s="511">
        <f>H74+H75+H76</f>
        <v>1646954.73</v>
      </c>
      <c r="I73" s="511">
        <f>I74+I75+I76</f>
        <v>748561.37</v>
      </c>
    </row>
    <row r="74" spans="1:9" ht="12.75">
      <c r="A74" s="330" t="s">
        <v>352</v>
      </c>
      <c r="B74" s="330">
        <v>21</v>
      </c>
      <c r="C74" s="330">
        <v>21</v>
      </c>
      <c r="D74" s="334">
        <f>273557955+757993.45</f>
        <v>274315948.45</v>
      </c>
      <c r="E74" s="334">
        <f>265268827+714421.79</f>
        <v>265983248.79</v>
      </c>
      <c r="F74" s="334">
        <f>G74+H74+I74</f>
        <v>124898248.71000001</v>
      </c>
      <c r="G74" s="334">
        <v>122502732.61</v>
      </c>
      <c r="H74" s="334">
        <v>1646954.73</v>
      </c>
      <c r="I74" s="334">
        <v>748561.37</v>
      </c>
    </row>
    <row r="75" spans="1:9" ht="12.75">
      <c r="A75" s="330" t="s">
        <v>353</v>
      </c>
      <c r="B75" s="330">
        <v>34</v>
      </c>
      <c r="C75" s="330">
        <v>34</v>
      </c>
      <c r="D75" s="334">
        <v>62217475</v>
      </c>
      <c r="E75" s="334">
        <v>53563512</v>
      </c>
      <c r="F75" s="511">
        <f>G75+H75+I75</f>
        <v>19428385.79</v>
      </c>
      <c r="G75" s="511">
        <v>19428385.79</v>
      </c>
      <c r="H75" s="511">
        <v>0</v>
      </c>
      <c r="I75" s="511">
        <v>0</v>
      </c>
    </row>
    <row r="76" spans="1:9" ht="12.75">
      <c r="A76" s="330" t="s">
        <v>456</v>
      </c>
      <c r="B76" s="1038">
        <v>0</v>
      </c>
      <c r="C76" s="1038">
        <v>0</v>
      </c>
      <c r="D76" s="511">
        <v>0</v>
      </c>
      <c r="E76" s="511">
        <v>0</v>
      </c>
      <c r="F76" s="511">
        <v>0</v>
      </c>
      <c r="G76" s="1039">
        <v>0</v>
      </c>
      <c r="H76" s="1039">
        <v>0</v>
      </c>
      <c r="I76" s="1040">
        <v>0</v>
      </c>
    </row>
    <row r="77" spans="1:9" ht="41.25" customHeight="1">
      <c r="A77" s="282" t="s">
        <v>56</v>
      </c>
      <c r="B77" s="808" t="s">
        <v>372</v>
      </c>
      <c r="C77" s="809"/>
      <c r="D77" s="809"/>
      <c r="E77" s="809"/>
      <c r="F77" s="809"/>
      <c r="G77" s="809"/>
      <c r="H77" s="809"/>
      <c r="I77" s="810"/>
    </row>
    <row r="78" spans="1:9" ht="15">
      <c r="A78" s="795" t="s">
        <v>110</v>
      </c>
      <c r="B78" s="796"/>
      <c r="C78" s="796"/>
      <c r="D78" s="796"/>
      <c r="E78" s="796"/>
      <c r="F78" s="796"/>
      <c r="G78" s="796"/>
      <c r="H78" s="796"/>
      <c r="I78" s="797"/>
    </row>
    <row r="79" spans="1:9" ht="12.75">
      <c r="A79" s="805" t="s">
        <v>338</v>
      </c>
      <c r="B79" s="806"/>
      <c r="C79" s="806"/>
      <c r="D79" s="806"/>
      <c r="E79" s="806"/>
      <c r="F79" s="806"/>
      <c r="G79" s="806"/>
      <c r="H79" s="806"/>
      <c r="I79" s="807"/>
    </row>
    <row r="80" spans="1:9" ht="12.75">
      <c r="A80" s="329" t="s">
        <v>354</v>
      </c>
      <c r="B80" s="1037">
        <v>0</v>
      </c>
      <c r="C80" s="1037">
        <v>0</v>
      </c>
      <c r="D80" s="1037">
        <v>0</v>
      </c>
      <c r="E80" s="1037">
        <v>0</v>
      </c>
      <c r="F80" s="1037">
        <v>0</v>
      </c>
      <c r="G80" s="1037">
        <v>0</v>
      </c>
      <c r="H80" s="1037">
        <v>0</v>
      </c>
      <c r="I80" s="1037">
        <v>0</v>
      </c>
    </row>
    <row r="81" spans="1:9" ht="12.75">
      <c r="A81" s="332" t="s">
        <v>457</v>
      </c>
      <c r="B81" s="1037">
        <v>0</v>
      </c>
      <c r="C81" s="1037">
        <v>0</v>
      </c>
      <c r="D81" s="1037">
        <v>0</v>
      </c>
      <c r="E81" s="1037">
        <v>0</v>
      </c>
      <c r="F81" s="1037">
        <v>0</v>
      </c>
      <c r="G81" s="1037">
        <v>0</v>
      </c>
      <c r="H81" s="1037">
        <v>0</v>
      </c>
      <c r="I81" s="1037">
        <v>0</v>
      </c>
    </row>
    <row r="82" spans="1:9" ht="12.75">
      <c r="A82" s="332" t="s">
        <v>271</v>
      </c>
      <c r="B82" s="1037">
        <v>0</v>
      </c>
      <c r="C82" s="1037">
        <v>0</v>
      </c>
      <c r="D82" s="1037">
        <v>0</v>
      </c>
      <c r="E82" s="1037">
        <v>0</v>
      </c>
      <c r="F82" s="1037">
        <v>0</v>
      </c>
      <c r="G82" s="1037">
        <v>0</v>
      </c>
      <c r="H82" s="1037">
        <v>0</v>
      </c>
      <c r="I82" s="1037">
        <v>0</v>
      </c>
    </row>
    <row r="83" spans="1:9" ht="12.75">
      <c r="A83" s="332" t="s">
        <v>463</v>
      </c>
      <c r="B83" s="1037">
        <v>0</v>
      </c>
      <c r="C83" s="1037">
        <v>0</v>
      </c>
      <c r="D83" s="1037">
        <v>0</v>
      </c>
      <c r="E83" s="1037">
        <v>0</v>
      </c>
      <c r="F83" s="1037">
        <v>0</v>
      </c>
      <c r="G83" s="1037">
        <v>0</v>
      </c>
      <c r="H83" s="1037">
        <v>0</v>
      </c>
      <c r="I83" s="1037">
        <v>0</v>
      </c>
    </row>
    <row r="84" spans="1:9" ht="12.75">
      <c r="A84" s="332" t="s">
        <v>273</v>
      </c>
      <c r="B84" s="1037">
        <v>0</v>
      </c>
      <c r="C84" s="1037">
        <v>0</v>
      </c>
      <c r="D84" s="1037">
        <v>0</v>
      </c>
      <c r="E84" s="1037">
        <v>0</v>
      </c>
      <c r="F84" s="1037">
        <v>0</v>
      </c>
      <c r="G84" s="1037">
        <v>0</v>
      </c>
      <c r="H84" s="1037">
        <v>0</v>
      </c>
      <c r="I84" s="1037">
        <v>0</v>
      </c>
    </row>
    <row r="85" spans="1:9" ht="12.75" customHeight="1">
      <c r="A85" s="812" t="s">
        <v>339</v>
      </c>
      <c r="B85" s="813"/>
      <c r="C85" s="813"/>
      <c r="D85" s="813"/>
      <c r="E85" s="813"/>
      <c r="F85" s="813"/>
      <c r="G85" s="813"/>
      <c r="H85" s="813"/>
      <c r="I85" s="814"/>
    </row>
    <row r="86" spans="1:9" ht="12.75">
      <c r="A86" s="329" t="s">
        <v>354</v>
      </c>
      <c r="B86" s="376">
        <v>2</v>
      </c>
      <c r="C86" s="376">
        <v>15</v>
      </c>
      <c r="D86" s="333">
        <v>1223223.83</v>
      </c>
      <c r="E86" s="333">
        <v>857290.8900000001</v>
      </c>
      <c r="F86" s="333">
        <v>203287.53</v>
      </c>
      <c r="G86" s="333">
        <v>182958.78</v>
      </c>
      <c r="H86" s="333">
        <v>15246.56</v>
      </c>
      <c r="I86" s="333">
        <v>5082.19</v>
      </c>
    </row>
    <row r="87" spans="1:9" ht="12.75">
      <c r="A87" s="332" t="s">
        <v>457</v>
      </c>
      <c r="B87" s="377">
        <v>0</v>
      </c>
      <c r="C87" s="377">
        <v>0</v>
      </c>
      <c r="D87" s="334">
        <v>0</v>
      </c>
      <c r="E87" s="334">
        <v>0</v>
      </c>
      <c r="F87" s="334">
        <v>0</v>
      </c>
      <c r="G87" s="334">
        <v>0</v>
      </c>
      <c r="H87" s="334">
        <v>0</v>
      </c>
      <c r="I87" s="334">
        <v>0</v>
      </c>
    </row>
    <row r="88" spans="1:9" ht="12.75">
      <c r="A88" s="332" t="s">
        <v>271</v>
      </c>
      <c r="B88" s="377">
        <v>2</v>
      </c>
      <c r="C88" s="377">
        <v>15</v>
      </c>
      <c r="D88" s="334">
        <v>1223223.83</v>
      </c>
      <c r="E88" s="334">
        <v>857290.8900000001</v>
      </c>
      <c r="F88" s="334">
        <v>203287.53</v>
      </c>
      <c r="G88" s="334">
        <v>182958.78</v>
      </c>
      <c r="H88" s="334">
        <v>15246.56</v>
      </c>
      <c r="I88" s="334">
        <v>5082.19</v>
      </c>
    </row>
    <row r="89" spans="1:9" ht="12.75">
      <c r="A89" s="332" t="s">
        <v>355</v>
      </c>
      <c r="B89" s="330">
        <v>2</v>
      </c>
      <c r="C89" s="330">
        <v>15</v>
      </c>
      <c r="D89" s="334">
        <v>1223223.83</v>
      </c>
      <c r="E89" s="334">
        <v>857290.8900000001</v>
      </c>
      <c r="F89" s="334">
        <v>203287.53</v>
      </c>
      <c r="G89" s="334">
        <v>182958.78</v>
      </c>
      <c r="H89" s="334">
        <v>15246.56</v>
      </c>
      <c r="I89" s="334">
        <v>5082.19</v>
      </c>
    </row>
    <row r="90" spans="1:9" ht="12.75">
      <c r="A90" s="332" t="s">
        <v>463</v>
      </c>
      <c r="B90" s="330">
        <v>0</v>
      </c>
      <c r="C90" s="330">
        <v>0</v>
      </c>
      <c r="D90" s="330">
        <v>0</v>
      </c>
      <c r="E90" s="330">
        <v>0</v>
      </c>
      <c r="F90" s="330">
        <v>0</v>
      </c>
      <c r="G90" s="330">
        <v>0</v>
      </c>
      <c r="H90" s="330">
        <v>0</v>
      </c>
      <c r="I90" s="330">
        <v>0</v>
      </c>
    </row>
    <row r="91" spans="1:9" ht="12.75">
      <c r="A91" s="332" t="s">
        <v>273</v>
      </c>
      <c r="B91" s="330">
        <v>0</v>
      </c>
      <c r="C91" s="330">
        <v>0</v>
      </c>
      <c r="D91" s="330">
        <v>0</v>
      </c>
      <c r="E91" s="330">
        <v>0</v>
      </c>
      <c r="F91" s="330">
        <v>0</v>
      </c>
      <c r="G91" s="330">
        <v>0</v>
      </c>
      <c r="H91" s="330">
        <v>0</v>
      </c>
      <c r="I91" s="330">
        <v>0</v>
      </c>
    </row>
    <row r="92" spans="1:9" ht="12.75">
      <c r="A92" s="282" t="s">
        <v>56</v>
      </c>
      <c r="B92" s="335"/>
      <c r="C92" s="335"/>
      <c r="D92" s="335"/>
      <c r="E92" s="335"/>
      <c r="F92" s="335"/>
      <c r="G92" s="335"/>
      <c r="H92" s="335"/>
      <c r="I92" s="335"/>
    </row>
    <row r="93" spans="1:9" ht="15">
      <c r="A93" s="795" t="s">
        <v>112</v>
      </c>
      <c r="B93" s="796"/>
      <c r="C93" s="796"/>
      <c r="D93" s="796"/>
      <c r="E93" s="796"/>
      <c r="F93" s="796"/>
      <c r="G93" s="796"/>
      <c r="H93" s="796"/>
      <c r="I93" s="797"/>
    </row>
    <row r="94" spans="1:9" ht="12.75">
      <c r="A94" s="811" t="s">
        <v>338</v>
      </c>
      <c r="B94" s="811"/>
      <c r="C94" s="811"/>
      <c r="D94" s="811"/>
      <c r="E94" s="811"/>
      <c r="F94" s="811"/>
      <c r="G94" s="811"/>
      <c r="H94" s="811"/>
      <c r="I94" s="811"/>
    </row>
    <row r="95" spans="1:9" ht="12.75">
      <c r="A95" s="329" t="s">
        <v>356</v>
      </c>
      <c r="B95" s="336">
        <v>3</v>
      </c>
      <c r="C95" s="336">
        <v>3</v>
      </c>
      <c r="D95" s="337">
        <v>1708878.72</v>
      </c>
      <c r="E95" s="337">
        <v>1304607.21</v>
      </c>
      <c r="F95" s="337">
        <v>925083.05</v>
      </c>
      <c r="G95" s="337">
        <v>0</v>
      </c>
      <c r="H95" s="337">
        <v>0</v>
      </c>
      <c r="I95" s="337">
        <v>925083.05</v>
      </c>
    </row>
    <row r="96" spans="1:9" ht="12.75">
      <c r="A96" s="329" t="s">
        <v>357</v>
      </c>
      <c r="B96" s="329">
        <v>3</v>
      </c>
      <c r="C96" s="329">
        <v>3</v>
      </c>
      <c r="D96" s="333">
        <v>1708878.72</v>
      </c>
      <c r="E96" s="333">
        <v>1304607.21</v>
      </c>
      <c r="F96" s="333">
        <v>925083.05</v>
      </c>
      <c r="G96" s="333">
        <v>0</v>
      </c>
      <c r="H96" s="333">
        <v>0</v>
      </c>
      <c r="I96" s="333">
        <v>925083.05</v>
      </c>
    </row>
    <row r="97" spans="1:9" ht="12.75">
      <c r="A97" s="290" t="s">
        <v>358</v>
      </c>
      <c r="B97" s="290">
        <v>3</v>
      </c>
      <c r="C97" s="290">
        <v>3</v>
      </c>
      <c r="D97" s="338">
        <v>1708878.72</v>
      </c>
      <c r="E97" s="338">
        <v>1304607.21</v>
      </c>
      <c r="F97" s="339">
        <v>925083.05</v>
      </c>
      <c r="G97" s="338">
        <v>0</v>
      </c>
      <c r="H97" s="338">
        <v>0</v>
      </c>
      <c r="I97" s="338">
        <v>925083.05</v>
      </c>
    </row>
    <row r="98" spans="1:9" ht="12.75">
      <c r="A98" s="290" t="s">
        <v>359</v>
      </c>
      <c r="B98" s="290">
        <v>0</v>
      </c>
      <c r="C98" s="290">
        <v>0</v>
      </c>
      <c r="D98" s="338">
        <v>0</v>
      </c>
      <c r="E98" s="338">
        <v>0</v>
      </c>
      <c r="F98" s="339">
        <v>0</v>
      </c>
      <c r="G98" s="338">
        <v>0</v>
      </c>
      <c r="H98" s="338">
        <v>0</v>
      </c>
      <c r="I98" s="338">
        <v>0</v>
      </c>
    </row>
    <row r="99" spans="1:9" ht="12.75">
      <c r="A99" s="290" t="s">
        <v>360</v>
      </c>
      <c r="B99" s="290">
        <v>0</v>
      </c>
      <c r="C99" s="290">
        <v>0</v>
      </c>
      <c r="D99" s="338">
        <v>0</v>
      </c>
      <c r="E99" s="338">
        <v>0</v>
      </c>
      <c r="F99" s="339">
        <v>0</v>
      </c>
      <c r="G99" s="338">
        <v>0</v>
      </c>
      <c r="H99" s="338">
        <v>0</v>
      </c>
      <c r="I99" s="338">
        <v>0</v>
      </c>
    </row>
    <row r="100" spans="1:9" ht="12.75">
      <c r="A100" s="290" t="s">
        <v>361</v>
      </c>
      <c r="B100" s="290">
        <v>0</v>
      </c>
      <c r="C100" s="290">
        <v>0</v>
      </c>
      <c r="D100" s="290">
        <v>0</v>
      </c>
      <c r="E100" s="290">
        <v>0</v>
      </c>
      <c r="F100" s="340">
        <v>0</v>
      </c>
      <c r="G100" s="290">
        <v>0</v>
      </c>
      <c r="H100" s="290">
        <v>0</v>
      </c>
      <c r="I100" s="290">
        <v>0</v>
      </c>
    </row>
    <row r="101" spans="1:9" ht="12.75">
      <c r="A101" s="329" t="s">
        <v>362</v>
      </c>
      <c r="B101" s="329">
        <v>0</v>
      </c>
      <c r="C101" s="329">
        <v>0</v>
      </c>
      <c r="D101" s="329">
        <v>0</v>
      </c>
      <c r="E101" s="329">
        <v>0</v>
      </c>
      <c r="F101" s="336">
        <v>0</v>
      </c>
      <c r="G101" s="329">
        <v>0</v>
      </c>
      <c r="H101" s="329">
        <v>0</v>
      </c>
      <c r="I101" s="329">
        <v>0</v>
      </c>
    </row>
    <row r="102" spans="1:9" ht="12.75">
      <c r="A102" s="290" t="s">
        <v>363</v>
      </c>
      <c r="B102" s="290">
        <v>0</v>
      </c>
      <c r="C102" s="290">
        <v>0</v>
      </c>
      <c r="D102" s="290">
        <v>0</v>
      </c>
      <c r="E102" s="290">
        <v>0</v>
      </c>
      <c r="F102" s="340">
        <v>0</v>
      </c>
      <c r="G102" s="290">
        <v>0</v>
      </c>
      <c r="H102" s="290">
        <v>0</v>
      </c>
      <c r="I102" s="290">
        <v>0</v>
      </c>
    </row>
    <row r="103" spans="1:9" ht="12.75">
      <c r="A103" s="290" t="s">
        <v>364</v>
      </c>
      <c r="B103" s="290">
        <v>0</v>
      </c>
      <c r="C103" s="290">
        <v>0</v>
      </c>
      <c r="D103" s="290">
        <v>0</v>
      </c>
      <c r="E103" s="290">
        <v>0</v>
      </c>
      <c r="F103" s="340">
        <v>0</v>
      </c>
      <c r="G103" s="290">
        <v>0</v>
      </c>
      <c r="H103" s="290">
        <v>0</v>
      </c>
      <c r="I103" s="290">
        <v>0</v>
      </c>
    </row>
    <row r="104" spans="1:9" ht="12.75">
      <c r="A104" s="798" t="s">
        <v>339</v>
      </c>
      <c r="B104" s="798"/>
      <c r="C104" s="798"/>
      <c r="D104" s="798"/>
      <c r="E104" s="798"/>
      <c r="F104" s="798"/>
      <c r="G104" s="798"/>
      <c r="H104" s="798"/>
      <c r="I104" s="798"/>
    </row>
    <row r="105" spans="1:9" ht="12.75">
      <c r="A105" s="329" t="s">
        <v>356</v>
      </c>
      <c r="B105" s="341">
        <v>72</v>
      </c>
      <c r="C105" s="341">
        <v>57</v>
      </c>
      <c r="D105" s="337">
        <v>49838253.309999995</v>
      </c>
      <c r="E105" s="337">
        <v>25185774.689999998</v>
      </c>
      <c r="F105" s="337">
        <v>11570772.450000001</v>
      </c>
      <c r="G105" s="337">
        <v>8945470.870000001</v>
      </c>
      <c r="H105" s="337">
        <v>1877159.77</v>
      </c>
      <c r="I105" s="337">
        <v>748141.8099999999</v>
      </c>
    </row>
    <row r="106" spans="1:9" ht="12.75">
      <c r="A106" s="329" t="s">
        <v>357</v>
      </c>
      <c r="B106" s="296">
        <v>71</v>
      </c>
      <c r="C106" s="296">
        <v>56</v>
      </c>
      <c r="D106" s="333">
        <v>44126958.309999995</v>
      </c>
      <c r="E106" s="333">
        <v>21772278.31</v>
      </c>
      <c r="F106" s="333">
        <v>11438415.63</v>
      </c>
      <c r="G106" s="333">
        <v>8826098.120000001</v>
      </c>
      <c r="H106" s="333">
        <v>1867618.3900000001</v>
      </c>
      <c r="I106" s="333">
        <v>744699.12</v>
      </c>
    </row>
    <row r="107" spans="1:9" ht="12.75">
      <c r="A107" s="290" t="s">
        <v>358</v>
      </c>
      <c r="B107" s="290">
        <v>63</v>
      </c>
      <c r="C107" s="290">
        <v>48</v>
      </c>
      <c r="D107" s="338">
        <v>35235702.62</v>
      </c>
      <c r="E107" s="338">
        <v>14615167</v>
      </c>
      <c r="F107" s="339">
        <v>6526814.07</v>
      </c>
      <c r="G107" s="338">
        <v>4008006.89</v>
      </c>
      <c r="H107" s="338">
        <v>1774108.06</v>
      </c>
      <c r="I107" s="338">
        <v>744699.12</v>
      </c>
    </row>
    <row r="108" spans="1:9" ht="12.75">
      <c r="A108" s="290" t="s">
        <v>359</v>
      </c>
      <c r="B108" s="290">
        <v>8</v>
      </c>
      <c r="C108" s="290">
        <v>8</v>
      </c>
      <c r="D108" s="338">
        <v>8891255.69</v>
      </c>
      <c r="E108" s="338">
        <v>7157111.31</v>
      </c>
      <c r="F108" s="339">
        <v>4911601.5600000005</v>
      </c>
      <c r="G108" s="338">
        <v>4818091.23</v>
      </c>
      <c r="H108" s="338">
        <v>93510.33</v>
      </c>
      <c r="I108" s="338">
        <v>0</v>
      </c>
    </row>
    <row r="109" spans="1:9" ht="12.75">
      <c r="A109" s="290" t="s">
        <v>360</v>
      </c>
      <c r="B109" s="290">
        <v>0</v>
      </c>
      <c r="C109" s="290">
        <v>0</v>
      </c>
      <c r="D109" s="338">
        <v>0</v>
      </c>
      <c r="E109" s="338">
        <v>0</v>
      </c>
      <c r="F109" s="339">
        <v>0</v>
      </c>
      <c r="G109" s="338">
        <v>0</v>
      </c>
      <c r="H109" s="338">
        <v>0</v>
      </c>
      <c r="I109" s="338">
        <v>0</v>
      </c>
    </row>
    <row r="110" spans="1:9" ht="12.75">
      <c r="A110" s="290" t="s">
        <v>361</v>
      </c>
      <c r="B110" s="290">
        <v>0</v>
      </c>
      <c r="C110" s="290">
        <v>0</v>
      </c>
      <c r="D110" s="338">
        <v>0</v>
      </c>
      <c r="E110" s="338">
        <v>0</v>
      </c>
      <c r="F110" s="339">
        <v>0</v>
      </c>
      <c r="G110" s="338">
        <v>0</v>
      </c>
      <c r="H110" s="338">
        <v>0</v>
      </c>
      <c r="I110" s="338">
        <v>0</v>
      </c>
    </row>
    <row r="111" spans="1:9" ht="12.75">
      <c r="A111" s="329" t="s">
        <v>362</v>
      </c>
      <c r="B111" s="329">
        <v>1</v>
      </c>
      <c r="C111" s="329">
        <v>1</v>
      </c>
      <c r="D111" s="333">
        <v>5711295</v>
      </c>
      <c r="E111" s="333">
        <v>3413496.38</v>
      </c>
      <c r="F111" s="333">
        <v>132356.82</v>
      </c>
      <c r="G111" s="333">
        <v>119372.75</v>
      </c>
      <c r="H111" s="333">
        <v>9541.38</v>
      </c>
      <c r="I111" s="333">
        <v>3442.69</v>
      </c>
    </row>
    <row r="112" spans="1:9" ht="12.75">
      <c r="A112" s="290" t="s">
        <v>363</v>
      </c>
      <c r="B112" s="290">
        <v>0</v>
      </c>
      <c r="C112" s="290">
        <v>0</v>
      </c>
      <c r="D112" s="338">
        <v>0</v>
      </c>
      <c r="E112" s="338">
        <v>0</v>
      </c>
      <c r="F112" s="339">
        <v>0</v>
      </c>
      <c r="G112" s="338">
        <v>0</v>
      </c>
      <c r="H112" s="338">
        <v>0</v>
      </c>
      <c r="I112" s="338">
        <v>0</v>
      </c>
    </row>
    <row r="113" spans="1:9" ht="12.75">
      <c r="A113" s="290" t="s">
        <v>364</v>
      </c>
      <c r="B113" s="290">
        <v>1</v>
      </c>
      <c r="C113" s="290">
        <v>1</v>
      </c>
      <c r="D113" s="338">
        <v>5711295</v>
      </c>
      <c r="E113" s="338">
        <v>3413496.38</v>
      </c>
      <c r="F113" s="339">
        <v>132356.82</v>
      </c>
      <c r="G113" s="338">
        <v>119372.75</v>
      </c>
      <c r="H113" s="338">
        <v>9541.38</v>
      </c>
      <c r="I113" s="338">
        <v>3442.69</v>
      </c>
    </row>
    <row r="114" spans="1:9" ht="72" customHeight="1">
      <c r="A114" s="282" t="s">
        <v>56</v>
      </c>
      <c r="B114" s="637" t="s">
        <v>421</v>
      </c>
      <c r="C114" s="638"/>
      <c r="D114" s="638"/>
      <c r="E114" s="638"/>
      <c r="F114" s="638"/>
      <c r="G114" s="638"/>
      <c r="H114" s="638"/>
      <c r="I114" s="639"/>
    </row>
    <row r="115" spans="1:9" ht="15">
      <c r="A115" s="795" t="s">
        <v>116</v>
      </c>
      <c r="B115" s="796"/>
      <c r="C115" s="796"/>
      <c r="D115" s="796"/>
      <c r="E115" s="796"/>
      <c r="F115" s="796"/>
      <c r="G115" s="796"/>
      <c r="H115" s="796"/>
      <c r="I115" s="797"/>
    </row>
    <row r="116" spans="1:9" ht="12.75">
      <c r="A116" s="811" t="s">
        <v>338</v>
      </c>
      <c r="B116" s="811"/>
      <c r="C116" s="811"/>
      <c r="D116" s="811"/>
      <c r="E116" s="811"/>
      <c r="F116" s="811"/>
      <c r="G116" s="811"/>
      <c r="H116" s="811"/>
      <c r="I116" s="811"/>
    </row>
    <row r="117" spans="1:9" ht="12.75" customHeight="1">
      <c r="A117" s="325" t="s">
        <v>365</v>
      </c>
      <c r="B117" s="269">
        <v>0</v>
      </c>
      <c r="C117" s="269">
        <v>0</v>
      </c>
      <c r="D117" s="269">
        <v>0</v>
      </c>
      <c r="E117" s="269">
        <v>0</v>
      </c>
      <c r="F117" s="269">
        <v>0</v>
      </c>
      <c r="G117" s="269">
        <v>0</v>
      </c>
      <c r="H117" s="269">
        <v>0</v>
      </c>
      <c r="I117" s="269">
        <v>0</v>
      </c>
    </row>
    <row r="118" spans="1:9" ht="12.75">
      <c r="A118" s="325" t="s">
        <v>366</v>
      </c>
      <c r="B118" s="269">
        <v>0</v>
      </c>
      <c r="C118" s="269">
        <v>0</v>
      </c>
      <c r="D118" s="269">
        <v>0</v>
      </c>
      <c r="E118" s="269">
        <v>0</v>
      </c>
      <c r="F118" s="269">
        <v>0</v>
      </c>
      <c r="G118" s="269">
        <v>0</v>
      </c>
      <c r="H118" s="269">
        <v>0</v>
      </c>
      <c r="I118" s="269">
        <v>0</v>
      </c>
    </row>
    <row r="119" spans="1:9" ht="12.75">
      <c r="A119" s="325" t="s">
        <v>367</v>
      </c>
      <c r="B119" s="269">
        <v>0</v>
      </c>
      <c r="C119" s="269">
        <v>0</v>
      </c>
      <c r="D119" s="269">
        <v>0</v>
      </c>
      <c r="E119" s="269">
        <v>0</v>
      </c>
      <c r="F119" s="269">
        <v>0</v>
      </c>
      <c r="G119" s="269">
        <v>0</v>
      </c>
      <c r="H119" s="269">
        <v>0</v>
      </c>
      <c r="I119" s="269">
        <v>0</v>
      </c>
    </row>
    <row r="120" spans="1:9" ht="12.75">
      <c r="A120" s="325" t="s">
        <v>368</v>
      </c>
      <c r="B120" s="269">
        <v>0</v>
      </c>
      <c r="C120" s="269">
        <v>0</v>
      </c>
      <c r="D120" s="269">
        <v>0</v>
      </c>
      <c r="E120" s="269">
        <v>0</v>
      </c>
      <c r="F120" s="269">
        <v>0</v>
      </c>
      <c r="G120" s="269">
        <v>0</v>
      </c>
      <c r="H120" s="269">
        <v>0</v>
      </c>
      <c r="I120" s="269">
        <v>0</v>
      </c>
    </row>
    <row r="121" spans="1:9" ht="12.75">
      <c r="A121" s="325" t="s">
        <v>369</v>
      </c>
      <c r="B121" s="269">
        <v>0</v>
      </c>
      <c r="C121" s="269">
        <v>0</v>
      </c>
      <c r="D121" s="269">
        <v>0</v>
      </c>
      <c r="E121" s="269">
        <v>0</v>
      </c>
      <c r="F121" s="269">
        <v>0</v>
      </c>
      <c r="G121" s="269">
        <v>0</v>
      </c>
      <c r="H121" s="269">
        <v>0</v>
      </c>
      <c r="I121" s="269">
        <v>0</v>
      </c>
    </row>
    <row r="122" spans="1:9" ht="12.75">
      <c r="A122" s="325" t="s">
        <v>370</v>
      </c>
      <c r="B122" s="269">
        <v>0</v>
      </c>
      <c r="C122" s="269">
        <v>0</v>
      </c>
      <c r="D122" s="269">
        <v>0</v>
      </c>
      <c r="E122" s="269">
        <v>0</v>
      </c>
      <c r="F122" s="269">
        <v>0</v>
      </c>
      <c r="G122" s="269">
        <v>0</v>
      </c>
      <c r="H122" s="269">
        <v>0</v>
      </c>
      <c r="I122" s="269">
        <v>0</v>
      </c>
    </row>
    <row r="123" spans="1:9" ht="12.75">
      <c r="A123" s="330" t="s">
        <v>460</v>
      </c>
      <c r="B123" s="514">
        <v>0</v>
      </c>
      <c r="C123" s="514">
        <v>0</v>
      </c>
      <c r="D123" s="514">
        <v>0</v>
      </c>
      <c r="E123" s="514">
        <v>0</v>
      </c>
      <c r="F123" s="514">
        <v>0</v>
      </c>
      <c r="G123" s="514">
        <v>0</v>
      </c>
      <c r="H123" s="514">
        <v>0</v>
      </c>
      <c r="I123" s="514">
        <v>0</v>
      </c>
    </row>
    <row r="124" spans="1:9" ht="12.75">
      <c r="A124" s="798" t="s">
        <v>339</v>
      </c>
      <c r="B124" s="798"/>
      <c r="C124" s="798"/>
      <c r="D124" s="798"/>
      <c r="E124" s="798"/>
      <c r="F124" s="798"/>
      <c r="G124" s="798"/>
      <c r="H124" s="798"/>
      <c r="I124" s="798"/>
    </row>
    <row r="125" spans="1:9" ht="12.75">
      <c r="A125" s="325" t="s">
        <v>365</v>
      </c>
      <c r="B125" s="322">
        <v>0</v>
      </c>
      <c r="C125" s="322">
        <v>0</v>
      </c>
      <c r="D125" s="322">
        <v>0</v>
      </c>
      <c r="E125" s="322">
        <v>0</v>
      </c>
      <c r="F125" s="322">
        <v>0</v>
      </c>
      <c r="G125" s="322">
        <v>0</v>
      </c>
      <c r="H125" s="322">
        <v>0</v>
      </c>
      <c r="I125" s="322">
        <v>0</v>
      </c>
    </row>
    <row r="126" spans="1:9" ht="12.75">
      <c r="A126" s="325" t="s">
        <v>366</v>
      </c>
      <c r="B126" s="322">
        <v>0</v>
      </c>
      <c r="C126" s="322">
        <v>0</v>
      </c>
      <c r="D126" s="322">
        <v>0</v>
      </c>
      <c r="E126" s="322">
        <v>0</v>
      </c>
      <c r="F126" s="322">
        <v>0</v>
      </c>
      <c r="G126" s="322">
        <v>0</v>
      </c>
      <c r="H126" s="322">
        <v>0</v>
      </c>
      <c r="I126" s="322">
        <v>0</v>
      </c>
    </row>
    <row r="127" spans="1:9" ht="12.75">
      <c r="A127" s="325" t="s">
        <v>367</v>
      </c>
      <c r="B127" s="322">
        <v>0</v>
      </c>
      <c r="C127" s="322">
        <v>0</v>
      </c>
      <c r="D127" s="322">
        <v>0</v>
      </c>
      <c r="E127" s="322">
        <v>0</v>
      </c>
      <c r="F127" s="322">
        <v>0</v>
      </c>
      <c r="G127" s="322">
        <v>0</v>
      </c>
      <c r="H127" s="322">
        <v>0</v>
      </c>
      <c r="I127" s="322">
        <v>0</v>
      </c>
    </row>
    <row r="128" spans="1:9" ht="12.75">
      <c r="A128" s="325" t="s">
        <v>368</v>
      </c>
      <c r="B128" s="322">
        <v>0</v>
      </c>
      <c r="C128" s="322">
        <v>0</v>
      </c>
      <c r="D128" s="322">
        <v>0</v>
      </c>
      <c r="E128" s="322">
        <v>0</v>
      </c>
      <c r="F128" s="322">
        <v>0</v>
      </c>
      <c r="G128" s="322">
        <v>0</v>
      </c>
      <c r="H128" s="322">
        <v>0</v>
      </c>
      <c r="I128" s="322">
        <v>0</v>
      </c>
    </row>
    <row r="129" spans="1:9" ht="12.75">
      <c r="A129" s="325" t="s">
        <v>369</v>
      </c>
      <c r="B129" s="322">
        <v>0</v>
      </c>
      <c r="C129" s="322">
        <v>0</v>
      </c>
      <c r="D129" s="322">
        <v>0</v>
      </c>
      <c r="E129" s="322">
        <v>0</v>
      </c>
      <c r="F129" s="322">
        <v>0</v>
      </c>
      <c r="G129" s="322">
        <v>0</v>
      </c>
      <c r="H129" s="322">
        <v>0</v>
      </c>
      <c r="I129" s="322">
        <v>0</v>
      </c>
    </row>
    <row r="130" spans="1:9" ht="12.75">
      <c r="A130" s="325" t="s">
        <v>370</v>
      </c>
      <c r="B130" s="322">
        <v>0</v>
      </c>
      <c r="C130" s="322">
        <v>0</v>
      </c>
      <c r="D130" s="322">
        <v>0</v>
      </c>
      <c r="E130" s="322">
        <v>0</v>
      </c>
      <c r="F130" s="322">
        <v>0</v>
      </c>
      <c r="G130" s="322">
        <v>0</v>
      </c>
      <c r="H130" s="322">
        <v>0</v>
      </c>
      <c r="I130" s="322">
        <v>0</v>
      </c>
    </row>
    <row r="131" spans="1:9" ht="12.75">
      <c r="A131" s="330" t="s">
        <v>460</v>
      </c>
      <c r="B131" s="331">
        <v>0</v>
      </c>
      <c r="C131" s="331">
        <v>0</v>
      </c>
      <c r="D131" s="331">
        <v>0</v>
      </c>
      <c r="E131" s="331">
        <v>0</v>
      </c>
      <c r="F131" s="331">
        <v>0</v>
      </c>
      <c r="G131" s="331">
        <v>0</v>
      </c>
      <c r="H131" s="331">
        <v>0</v>
      </c>
      <c r="I131" s="331">
        <v>0</v>
      </c>
    </row>
    <row r="132" spans="1:9" ht="12.75">
      <c r="A132" s="104" t="s">
        <v>56</v>
      </c>
      <c r="B132" s="799" t="s">
        <v>347</v>
      </c>
      <c r="C132" s="800"/>
      <c r="D132" s="800"/>
      <c r="E132" s="800"/>
      <c r="F132" s="800"/>
      <c r="G132" s="800"/>
      <c r="H132" s="800"/>
      <c r="I132" s="801"/>
    </row>
    <row r="133" spans="1:2" ht="12.75">
      <c r="A133" s="672" t="s">
        <v>51</v>
      </c>
      <c r="B133" s="672"/>
    </row>
    <row r="134" spans="1:2" ht="12.75">
      <c r="A134" s="672" t="s">
        <v>52</v>
      </c>
      <c r="B134" s="672"/>
    </row>
  </sheetData>
  <sheetProtection/>
  <mergeCells count="60">
    <mergeCell ref="B21:B24"/>
    <mergeCell ref="B28:B32"/>
    <mergeCell ref="A1:I1"/>
    <mergeCell ref="B3:I3"/>
    <mergeCell ref="B5:I5"/>
    <mergeCell ref="A7:I7"/>
    <mergeCell ref="A8:I8"/>
    <mergeCell ref="A10:I10"/>
    <mergeCell ref="A12:I12"/>
    <mergeCell ref="A13:I13"/>
    <mergeCell ref="A45:G45"/>
    <mergeCell ref="A16:A18"/>
    <mergeCell ref="B16:B18"/>
    <mergeCell ref="C16:D16"/>
    <mergeCell ref="E16:F16"/>
    <mergeCell ref="G16:G18"/>
    <mergeCell ref="C17:C18"/>
    <mergeCell ref="D17:D18"/>
    <mergeCell ref="E17:E18"/>
    <mergeCell ref="F17:F18"/>
    <mergeCell ref="D63:D64"/>
    <mergeCell ref="A61:A64"/>
    <mergeCell ref="A26:G26"/>
    <mergeCell ref="A54:I54"/>
    <mergeCell ref="A56:I56"/>
    <mergeCell ref="A20:G20"/>
    <mergeCell ref="B25:G25"/>
    <mergeCell ref="B33:G33"/>
    <mergeCell ref="A34:G34"/>
    <mergeCell ref="B44:G44"/>
    <mergeCell ref="A72:I72"/>
    <mergeCell ref="B61:C62"/>
    <mergeCell ref="A14:I14"/>
    <mergeCell ref="A59:I59"/>
    <mergeCell ref="A57:I57"/>
    <mergeCell ref="A58:I58"/>
    <mergeCell ref="F62:F64"/>
    <mergeCell ref="G62:I62"/>
    <mergeCell ref="B63:B64"/>
    <mergeCell ref="C63:C64"/>
    <mergeCell ref="A133:B133"/>
    <mergeCell ref="A134:B134"/>
    <mergeCell ref="B77:I77"/>
    <mergeCell ref="A93:I93"/>
    <mergeCell ref="A94:I94"/>
    <mergeCell ref="A104:I104"/>
    <mergeCell ref="A116:I116"/>
    <mergeCell ref="A78:I78"/>
    <mergeCell ref="A79:I79"/>
    <mergeCell ref="A85:I85"/>
    <mergeCell ref="B114:I114"/>
    <mergeCell ref="A115:I115"/>
    <mergeCell ref="B53:G53"/>
    <mergeCell ref="A124:I124"/>
    <mergeCell ref="B132:I132"/>
    <mergeCell ref="D61:E62"/>
    <mergeCell ref="F61:I61"/>
    <mergeCell ref="A66:I66"/>
    <mergeCell ref="E63:E64"/>
    <mergeCell ref="A67:I67"/>
  </mergeCells>
  <printOptions/>
  <pageMargins left="0.7480314960629921" right="0.7480314960629921" top="0.984251968503937" bottom="0.984251968503937" header="0.5118110236220472" footer="0.5118110236220472"/>
  <pageSetup fitToHeight="2"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J53"/>
  <sheetViews>
    <sheetView view="pageBreakPreview" zoomScale="90" zoomScaleSheetLayoutView="90" zoomScalePageLayoutView="0" workbookViewId="0" topLeftCell="A1">
      <selection activeCell="I11" sqref="I11"/>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 min="7" max="11" width="9.140625" style="500" customWidth="1"/>
  </cols>
  <sheetData>
    <row r="1" spans="1:3" ht="12.75">
      <c r="A1" s="200" t="s">
        <v>190</v>
      </c>
      <c r="B1" s="200"/>
      <c r="C1" s="200"/>
    </row>
    <row r="2" spans="1:3" ht="12.75">
      <c r="A2" s="200"/>
      <c r="B2" s="200"/>
      <c r="C2" s="200"/>
    </row>
    <row r="3" spans="1:6" ht="14.25">
      <c r="A3" s="830" t="s">
        <v>48</v>
      </c>
      <c r="B3" s="830"/>
      <c r="C3" s="738" t="s">
        <v>341</v>
      </c>
      <c r="D3" s="739"/>
      <c r="E3" s="739"/>
      <c r="F3" s="740"/>
    </row>
    <row r="4" spans="1:6" ht="14.25">
      <c r="A4" s="117"/>
      <c r="B4" s="2"/>
      <c r="C4" s="2"/>
      <c r="D4" s="2"/>
      <c r="E4" s="2"/>
      <c r="F4" s="2"/>
    </row>
    <row r="5" spans="1:6" ht="14.25">
      <c r="A5" s="830" t="s">
        <v>49</v>
      </c>
      <c r="B5" s="830"/>
      <c r="C5" s="825">
        <v>2011</v>
      </c>
      <c r="D5" s="825"/>
      <c r="E5" s="825"/>
      <c r="F5" s="825"/>
    </row>
    <row r="6" spans="1:6" ht="14.25">
      <c r="A6" s="180"/>
      <c r="B6" s="201"/>
      <c r="C6" s="201"/>
      <c r="D6" s="201"/>
      <c r="E6" s="202"/>
      <c r="F6" s="202"/>
    </row>
    <row r="7" spans="3:6" ht="54.75" customHeight="1" thickBot="1">
      <c r="C7" s="831" t="s">
        <v>152</v>
      </c>
      <c r="D7" s="831"/>
      <c r="E7" s="844" t="s">
        <v>153</v>
      </c>
      <c r="F7" s="845"/>
    </row>
    <row r="8" spans="1:6" ht="13.5" customHeight="1" thickBot="1">
      <c r="A8" s="834" t="s">
        <v>154</v>
      </c>
      <c r="B8" s="835"/>
      <c r="C8" s="840" t="s">
        <v>155</v>
      </c>
      <c r="D8" s="841"/>
      <c r="E8" s="842" t="s">
        <v>156</v>
      </c>
      <c r="F8" s="843"/>
    </row>
    <row r="9" spans="1:10" ht="26.25" thickBot="1">
      <c r="A9" s="836"/>
      <c r="B9" s="837"/>
      <c r="C9" s="203" t="s">
        <v>157</v>
      </c>
      <c r="D9" s="1041">
        <v>7061</v>
      </c>
      <c r="E9" s="1042"/>
      <c r="F9" s="1043"/>
      <c r="G9" s="484"/>
      <c r="H9" s="484"/>
      <c r="I9" s="484"/>
      <c r="J9" s="501"/>
    </row>
    <row r="10" spans="1:10" ht="26.25" customHeight="1" thickBot="1">
      <c r="A10" s="836"/>
      <c r="B10" s="837"/>
      <c r="C10" s="206" t="s">
        <v>466</v>
      </c>
      <c r="D10" s="1044">
        <v>1565</v>
      </c>
      <c r="E10" s="1045"/>
      <c r="F10" s="1046"/>
      <c r="G10" s="484"/>
      <c r="H10" s="484"/>
      <c r="I10" s="484"/>
      <c r="J10" s="502"/>
    </row>
    <row r="11" spans="1:10" ht="33.75" customHeight="1" thickBot="1">
      <c r="A11" s="836"/>
      <c r="B11" s="837"/>
      <c r="C11" s="206" t="s">
        <v>467</v>
      </c>
      <c r="D11" s="1041">
        <v>268</v>
      </c>
      <c r="E11" s="208" t="s">
        <v>468</v>
      </c>
      <c r="F11" s="1041">
        <v>0</v>
      </c>
      <c r="G11" s="483"/>
      <c r="H11" s="483"/>
      <c r="I11" s="483"/>
      <c r="J11" s="483"/>
    </row>
    <row r="12" spans="1:9" ht="13.5" thickBot="1">
      <c r="A12" s="836"/>
      <c r="B12" s="837"/>
      <c r="C12" s="209" t="s">
        <v>469</v>
      </c>
      <c r="D12" s="1047">
        <v>258</v>
      </c>
      <c r="E12" s="210" t="s">
        <v>470</v>
      </c>
      <c r="F12" s="1048">
        <f>E14+F14</f>
        <v>0</v>
      </c>
      <c r="G12" s="505"/>
      <c r="H12" s="505"/>
      <c r="I12" s="505"/>
    </row>
    <row r="13" spans="1:9" ht="12.75">
      <c r="A13" s="836"/>
      <c r="B13" s="837"/>
      <c r="C13" s="211" t="s">
        <v>158</v>
      </c>
      <c r="D13" s="212" t="s">
        <v>159</v>
      </c>
      <c r="E13" s="213" t="s">
        <v>158</v>
      </c>
      <c r="F13" s="214" t="s">
        <v>159</v>
      </c>
      <c r="G13" s="505"/>
      <c r="H13" s="505"/>
      <c r="I13" s="506"/>
    </row>
    <row r="14" spans="1:9" ht="12.75" customHeight="1" thickBot="1">
      <c r="A14" s="836"/>
      <c r="B14" s="837"/>
      <c r="C14" s="1049">
        <v>67</v>
      </c>
      <c r="D14" s="1050">
        <v>191</v>
      </c>
      <c r="E14" s="1051">
        <v>0</v>
      </c>
      <c r="F14" s="1052">
        <v>0</v>
      </c>
      <c r="G14" s="505"/>
      <c r="H14" s="505"/>
      <c r="I14" s="505"/>
    </row>
    <row r="15" spans="1:9" ht="18" customHeight="1" thickBot="1">
      <c r="A15" s="836"/>
      <c r="B15" s="837"/>
      <c r="C15" s="215" t="s">
        <v>471</v>
      </c>
      <c r="D15" s="1053">
        <v>6</v>
      </c>
      <c r="E15" s="216" t="s">
        <v>471</v>
      </c>
      <c r="F15" s="1041">
        <v>0</v>
      </c>
      <c r="G15" s="505"/>
      <c r="H15" s="505"/>
      <c r="I15" s="505"/>
    </row>
    <row r="16" spans="1:6" ht="13.5" thickBot="1">
      <c r="A16" s="836"/>
      <c r="B16" s="837"/>
      <c r="C16" s="217" t="s">
        <v>160</v>
      </c>
      <c r="D16" s="1041">
        <v>0</v>
      </c>
      <c r="E16" s="216" t="s">
        <v>160</v>
      </c>
      <c r="F16" s="1041">
        <v>0</v>
      </c>
    </row>
    <row r="17" spans="1:6" ht="13.5" thickBot="1">
      <c r="A17" s="836"/>
      <c r="B17" s="837"/>
      <c r="C17" s="217" t="s">
        <v>161</v>
      </c>
      <c r="D17" s="1041">
        <v>5</v>
      </c>
      <c r="E17" s="216" t="s">
        <v>161</v>
      </c>
      <c r="F17" s="1041">
        <v>0</v>
      </c>
    </row>
    <row r="18" spans="1:6" ht="51.75" thickBot="1">
      <c r="A18" s="838"/>
      <c r="B18" s="839"/>
      <c r="C18" s="206" t="s">
        <v>472</v>
      </c>
      <c r="D18" s="1054">
        <v>19</v>
      </c>
      <c r="E18" s="218" t="s">
        <v>473</v>
      </c>
      <c r="F18" s="1044">
        <v>0</v>
      </c>
    </row>
    <row r="19" spans="1:6" ht="39" customHeight="1" thickBot="1">
      <c r="A19" s="846" t="s">
        <v>162</v>
      </c>
      <c r="B19" s="219"/>
      <c r="C19" s="203" t="s">
        <v>474</v>
      </c>
      <c r="D19" s="1055">
        <v>5347</v>
      </c>
      <c r="E19" s="1042"/>
      <c r="F19" s="1043"/>
    </row>
    <row r="20" spans="1:6" ht="64.5" thickBot="1">
      <c r="A20" s="847"/>
      <c r="B20" s="848" t="s">
        <v>163</v>
      </c>
      <c r="C20" s="203" t="s">
        <v>475</v>
      </c>
      <c r="D20" s="1055">
        <v>3704</v>
      </c>
      <c r="E20" s="1045"/>
      <c r="F20" s="1046"/>
    </row>
    <row r="21" spans="1:6" ht="80.25" customHeight="1" thickBot="1">
      <c r="A21" s="847"/>
      <c r="B21" s="849"/>
      <c r="C21" s="203" t="s">
        <v>476</v>
      </c>
      <c r="D21" s="1041">
        <v>494</v>
      </c>
      <c r="E21" s="220" t="s">
        <v>477</v>
      </c>
      <c r="F21" s="1053">
        <v>0</v>
      </c>
    </row>
    <row r="22" spans="1:6" ht="13.5" thickBot="1">
      <c r="A22" s="847"/>
      <c r="B22" s="849"/>
      <c r="C22" s="221" t="s">
        <v>478</v>
      </c>
      <c r="D22" s="1056">
        <v>461</v>
      </c>
      <c r="E22" s="213" t="s">
        <v>479</v>
      </c>
      <c r="F22" s="1057">
        <f>E24+F24</f>
        <v>0</v>
      </c>
    </row>
    <row r="23" spans="1:6" ht="12.75">
      <c r="A23" s="847"/>
      <c r="B23" s="849"/>
      <c r="C23" s="221" t="s">
        <v>165</v>
      </c>
      <c r="D23" s="222" t="s">
        <v>166</v>
      </c>
      <c r="E23" s="223" t="s">
        <v>165</v>
      </c>
      <c r="F23" s="214" t="s">
        <v>166</v>
      </c>
    </row>
    <row r="24" spans="1:6" ht="13.5" thickBot="1">
      <c r="A24" s="847"/>
      <c r="B24" s="849"/>
      <c r="C24" s="1058">
        <v>59</v>
      </c>
      <c r="D24" s="1059">
        <v>402</v>
      </c>
      <c r="E24" s="1060">
        <v>0</v>
      </c>
      <c r="F24" s="1052">
        <v>0</v>
      </c>
    </row>
    <row r="25" spans="1:6" ht="18.75" customHeight="1" thickBot="1">
      <c r="A25" s="847"/>
      <c r="B25" s="849"/>
      <c r="C25" s="220" t="s">
        <v>480</v>
      </c>
      <c r="D25" s="1054">
        <v>20</v>
      </c>
      <c r="E25" s="216" t="s">
        <v>481</v>
      </c>
      <c r="F25" s="1041">
        <v>0</v>
      </c>
    </row>
    <row r="26" spans="1:6" ht="13.5" thickBot="1">
      <c r="A26" s="847"/>
      <c r="B26" s="849"/>
      <c r="C26" s="224" t="s">
        <v>167</v>
      </c>
      <c r="D26" s="1054">
        <v>1</v>
      </c>
      <c r="E26" s="216" t="s">
        <v>167</v>
      </c>
      <c r="F26" s="1041">
        <v>0</v>
      </c>
    </row>
    <row r="27" spans="1:6" ht="13.5" thickBot="1">
      <c r="A27" s="847"/>
      <c r="B27" s="849"/>
      <c r="C27" s="224" t="s">
        <v>168</v>
      </c>
      <c r="D27" s="1054">
        <v>12</v>
      </c>
      <c r="E27" s="216" t="s">
        <v>168</v>
      </c>
      <c r="F27" s="1041">
        <v>0</v>
      </c>
    </row>
    <row r="28" spans="1:6" ht="64.5" thickBot="1">
      <c r="A28" s="847"/>
      <c r="B28" s="850"/>
      <c r="C28" s="203" t="s">
        <v>482</v>
      </c>
      <c r="D28" s="1054">
        <v>27</v>
      </c>
      <c r="E28" s="208" t="s">
        <v>483</v>
      </c>
      <c r="F28" s="1041">
        <v>0</v>
      </c>
    </row>
    <row r="29" spans="1:6" ht="83.25" customHeight="1" thickBot="1">
      <c r="A29" s="847"/>
      <c r="B29" s="851" t="s">
        <v>169</v>
      </c>
      <c r="C29" s="203" t="s">
        <v>484</v>
      </c>
      <c r="D29" s="1041">
        <v>219</v>
      </c>
      <c r="E29" s="1061"/>
      <c r="F29" s="1062"/>
    </row>
    <row r="30" spans="1:6" ht="90" thickBot="1">
      <c r="A30" s="847"/>
      <c r="B30" s="852"/>
      <c r="C30" s="225" t="s">
        <v>485</v>
      </c>
      <c r="D30" s="1063">
        <v>22</v>
      </c>
      <c r="E30" s="503" t="s">
        <v>170</v>
      </c>
      <c r="F30" s="1041">
        <v>0</v>
      </c>
    </row>
    <row r="31" spans="1:7" ht="13.5" thickBot="1">
      <c r="A31" s="847"/>
      <c r="B31" s="852"/>
      <c r="C31" s="211" t="s">
        <v>486</v>
      </c>
      <c r="D31" s="1056">
        <v>19</v>
      </c>
      <c r="E31" s="1064" t="s">
        <v>171</v>
      </c>
      <c r="F31" s="1048">
        <f>E33+F33</f>
        <v>0</v>
      </c>
      <c r="G31" s="505"/>
    </row>
    <row r="32" spans="1:7" ht="12.75">
      <c r="A32" s="847"/>
      <c r="B32" s="852"/>
      <c r="C32" s="226" t="s">
        <v>172</v>
      </c>
      <c r="D32" s="227" t="s">
        <v>173</v>
      </c>
      <c r="E32" s="1065" t="s">
        <v>174</v>
      </c>
      <c r="F32" s="1057" t="s">
        <v>175</v>
      </c>
      <c r="G32" s="506"/>
    </row>
    <row r="33" spans="1:7" ht="13.5" thickBot="1">
      <c r="A33" s="847"/>
      <c r="B33" s="852"/>
      <c r="C33" s="1066">
        <v>7</v>
      </c>
      <c r="D33" s="1067">
        <v>12</v>
      </c>
      <c r="E33" s="1051">
        <v>0</v>
      </c>
      <c r="F33" s="1052">
        <v>0</v>
      </c>
      <c r="G33" s="505"/>
    </row>
    <row r="34" spans="1:6" ht="12" customHeight="1" thickBot="1">
      <c r="A34" s="847"/>
      <c r="B34" s="852"/>
      <c r="C34" s="224" t="s">
        <v>487</v>
      </c>
      <c r="D34" s="1068">
        <v>2</v>
      </c>
      <c r="E34" s="216" t="s">
        <v>488</v>
      </c>
      <c r="F34" s="1041">
        <v>0</v>
      </c>
    </row>
    <row r="35" spans="1:6" ht="13.5" thickBot="1">
      <c r="A35" s="847"/>
      <c r="B35" s="852"/>
      <c r="C35" s="224" t="s">
        <v>176</v>
      </c>
      <c r="D35" s="1041">
        <v>0</v>
      </c>
      <c r="E35" s="216" t="s">
        <v>176</v>
      </c>
      <c r="F35" s="1041">
        <v>0</v>
      </c>
    </row>
    <row r="36" spans="1:6" ht="13.5" thickBot="1">
      <c r="A36" s="847"/>
      <c r="B36" s="852"/>
      <c r="C36" s="224" t="s">
        <v>177</v>
      </c>
      <c r="D36" s="1041">
        <v>1</v>
      </c>
      <c r="E36" s="216" t="s">
        <v>177</v>
      </c>
      <c r="F36" s="1041">
        <v>0</v>
      </c>
    </row>
    <row r="37" spans="1:6" ht="64.5" thickBot="1">
      <c r="A37" s="847"/>
      <c r="B37" s="853"/>
      <c r="C37" s="228" t="s">
        <v>489</v>
      </c>
      <c r="D37" s="1044">
        <v>4</v>
      </c>
      <c r="E37" s="504" t="s">
        <v>490</v>
      </c>
      <c r="F37" s="1044">
        <v>0</v>
      </c>
    </row>
    <row r="38" spans="1:6" ht="69" customHeight="1" thickBot="1">
      <c r="A38" s="854" t="s">
        <v>178</v>
      </c>
      <c r="B38" s="229" t="s">
        <v>179</v>
      </c>
      <c r="C38" s="230" t="s">
        <v>491</v>
      </c>
      <c r="D38" s="1041">
        <v>20</v>
      </c>
      <c r="E38" s="203" t="s">
        <v>492</v>
      </c>
      <c r="F38" s="1041">
        <v>0</v>
      </c>
    </row>
    <row r="39" spans="1:6" ht="38.25" customHeight="1" thickBot="1">
      <c r="A39" s="855"/>
      <c r="B39" s="832" t="s">
        <v>198</v>
      </c>
      <c r="C39" s="231"/>
      <c r="D39" s="205"/>
      <c r="E39" s="230" t="s">
        <v>199</v>
      </c>
      <c r="F39" s="204">
        <v>0</v>
      </c>
    </row>
    <row r="40" spans="1:6" ht="54" customHeight="1" thickBot="1">
      <c r="A40" s="856"/>
      <c r="B40" s="833"/>
      <c r="C40" s="232"/>
      <c r="D40" s="207"/>
      <c r="E40" s="230" t="s">
        <v>200</v>
      </c>
      <c r="F40" s="204">
        <v>0</v>
      </c>
    </row>
    <row r="41" ht="12.75">
      <c r="A41" s="7"/>
    </row>
    <row r="42" ht="12.75">
      <c r="A42" s="7" t="s">
        <v>201</v>
      </c>
    </row>
    <row r="43" spans="1:6" ht="12.75">
      <c r="A43" s="857" t="s">
        <v>261</v>
      </c>
      <c r="B43" s="857"/>
      <c r="C43" s="857"/>
      <c r="D43" s="857"/>
      <c r="E43" s="857"/>
      <c r="F43" s="857"/>
    </row>
    <row r="44" ht="12.75">
      <c r="A44" t="s">
        <v>202</v>
      </c>
    </row>
    <row r="45" ht="12.75">
      <c r="A45" t="s">
        <v>203</v>
      </c>
    </row>
    <row r="46" ht="12.75">
      <c r="A46" t="s">
        <v>204</v>
      </c>
    </row>
    <row r="47" ht="12.75">
      <c r="A47" t="s">
        <v>206</v>
      </c>
    </row>
    <row r="48" ht="12.75">
      <c r="A48" t="s">
        <v>207</v>
      </c>
    </row>
    <row r="49" ht="12.75">
      <c r="A49" t="s">
        <v>208</v>
      </c>
    </row>
    <row r="50" ht="12.75">
      <c r="A50" t="s">
        <v>209</v>
      </c>
    </row>
    <row r="51" ht="12.75">
      <c r="A51" s="7"/>
    </row>
    <row r="52" spans="1:2" ht="12.75">
      <c r="A52" s="672" t="s">
        <v>51</v>
      </c>
      <c r="B52" s="672"/>
    </row>
    <row r="53" spans="1:3" ht="12.75" customHeight="1">
      <c r="A53" s="673" t="s">
        <v>52</v>
      </c>
      <c r="B53" s="673"/>
      <c r="C53" s="673"/>
    </row>
  </sheetData>
  <sheetProtection/>
  <mergeCells count="17">
    <mergeCell ref="A53:C53"/>
    <mergeCell ref="A19:A37"/>
    <mergeCell ref="B20:B28"/>
    <mergeCell ref="B29:B37"/>
    <mergeCell ref="A38:A40"/>
    <mergeCell ref="A43:F43"/>
    <mergeCell ref="A52:B52"/>
    <mergeCell ref="A3:B3"/>
    <mergeCell ref="C3:F3"/>
    <mergeCell ref="A5:B5"/>
    <mergeCell ref="C5:F5"/>
    <mergeCell ref="C7:D7"/>
    <mergeCell ref="B39:B40"/>
    <mergeCell ref="A8:B18"/>
    <mergeCell ref="C8:D8"/>
    <mergeCell ref="E8:F8"/>
    <mergeCell ref="E7:F7"/>
  </mergeCells>
  <printOptions/>
  <pageMargins left="0.5905511811023623" right="0.5905511811023623" top="0.5905511811023623" bottom="0.5905511811023623" header="0.5118110236220472" footer="0.5118110236220472"/>
  <pageSetup fitToHeight="1" fitToWidth="1" horizontalDpi="600" verticalDpi="600" orientation="portrait" paperSize="9" scale="48" r:id="rId1"/>
</worksheet>
</file>

<file path=xl/worksheets/sheet9.xml><?xml version="1.0" encoding="utf-8"?>
<worksheet xmlns="http://schemas.openxmlformats.org/spreadsheetml/2006/main" xmlns:r="http://schemas.openxmlformats.org/officeDocument/2006/relationships">
  <dimension ref="A1:I225"/>
  <sheetViews>
    <sheetView view="pageBreakPreview" zoomScale="80" zoomScaleSheetLayoutView="80" zoomScalePageLayoutView="0" workbookViewId="0" topLeftCell="A1">
      <selection activeCell="H9" sqref="H9"/>
    </sheetView>
  </sheetViews>
  <sheetFormatPr defaultColWidth="9.140625" defaultRowHeight="12.75"/>
  <cols>
    <col min="1" max="1" width="22.421875" style="9" customWidth="1"/>
    <col min="2" max="2" width="10.7109375" style="9" customWidth="1"/>
    <col min="3" max="3" width="48.00390625" style="9" customWidth="1"/>
    <col min="4" max="4" width="12.7109375" style="9" customWidth="1"/>
    <col min="5" max="5" width="18.140625" style="9" customWidth="1"/>
    <col min="6" max="6" width="17.8515625" style="9" customWidth="1"/>
    <col min="7" max="16384" width="9.140625" style="9" customWidth="1"/>
  </cols>
  <sheetData>
    <row r="1" spans="1:5" ht="15">
      <c r="A1" s="8" t="s">
        <v>191</v>
      </c>
      <c r="B1" s="8"/>
      <c r="C1" s="8"/>
      <c r="D1" s="8"/>
      <c r="E1" s="8"/>
    </row>
    <row r="2" ht="15">
      <c r="A2" s="10"/>
    </row>
    <row r="3" spans="1:5" ht="15">
      <c r="A3" s="11" t="s">
        <v>48</v>
      </c>
      <c r="B3" s="992" t="s">
        <v>348</v>
      </c>
      <c r="C3" s="992"/>
      <c r="D3" s="992"/>
      <c r="E3" s="992"/>
    </row>
    <row r="4" spans="1:2" ht="14.25">
      <c r="A4" s="12"/>
      <c r="B4" s="12"/>
    </row>
    <row r="5" spans="1:5" ht="15">
      <c r="A5" s="11" t="s">
        <v>49</v>
      </c>
      <c r="B5" s="992">
        <v>2011</v>
      </c>
      <c r="C5" s="992"/>
      <c r="D5" s="992"/>
      <c r="E5" s="992"/>
    </row>
    <row r="6" spans="1:5" ht="14.25">
      <c r="A6" s="11"/>
      <c r="B6" s="13"/>
      <c r="C6" s="13"/>
      <c r="D6" s="13"/>
      <c r="E6" s="13"/>
    </row>
    <row r="7" spans="1:9" ht="15" customHeight="1">
      <c r="A7" s="646" t="s">
        <v>332</v>
      </c>
      <c r="B7" s="646"/>
      <c r="C7" s="646"/>
      <c r="D7" s="646"/>
      <c r="E7" s="646"/>
      <c r="F7" s="199"/>
      <c r="G7" s="199"/>
      <c r="H7" s="199"/>
      <c r="I7" s="199"/>
    </row>
    <row r="8" spans="1:9" ht="15">
      <c r="A8" s="14"/>
      <c r="B8" s="14"/>
      <c r="C8" s="14"/>
      <c r="D8" s="14"/>
      <c r="E8" s="14"/>
      <c r="F8" s="14"/>
      <c r="G8" s="14"/>
      <c r="H8" s="14"/>
      <c r="I8" s="14"/>
    </row>
    <row r="9" spans="1:6" ht="41.25" customHeight="1">
      <c r="A9" s="986" t="s">
        <v>235</v>
      </c>
      <c r="B9" s="986"/>
      <c r="C9" s="986"/>
      <c r="D9" s="986"/>
      <c r="E9" s="986"/>
      <c r="F9" s="986"/>
    </row>
    <row r="10" spans="1:6" ht="12.75">
      <c r="A10" s="986" t="s">
        <v>217</v>
      </c>
      <c r="B10" s="986"/>
      <c r="C10" s="986"/>
      <c r="D10" s="986"/>
      <c r="E10" s="986"/>
      <c r="F10" s="986"/>
    </row>
    <row r="11" ht="13.5" thickBot="1"/>
    <row r="12" spans="1:6" ht="24.75" customHeight="1">
      <c r="A12" s="987" t="s">
        <v>134</v>
      </c>
      <c r="B12" s="989" t="s">
        <v>135</v>
      </c>
      <c r="C12" s="989"/>
      <c r="D12" s="989"/>
      <c r="E12" s="990" t="s">
        <v>42</v>
      </c>
      <c r="F12" s="993" t="s">
        <v>216</v>
      </c>
    </row>
    <row r="13" spans="1:6" ht="38.25" customHeight="1">
      <c r="A13" s="988"/>
      <c r="B13" s="15" t="s">
        <v>50</v>
      </c>
      <c r="C13" s="992" t="s">
        <v>75</v>
      </c>
      <c r="D13" s="992"/>
      <c r="E13" s="991"/>
      <c r="F13" s="994"/>
    </row>
    <row r="14" spans="1:6" ht="15" thickBot="1">
      <c r="A14" s="253">
        <v>1</v>
      </c>
      <c r="B14" s="254">
        <v>2</v>
      </c>
      <c r="C14" s="254">
        <v>3</v>
      </c>
      <c r="D14" s="254">
        <v>4</v>
      </c>
      <c r="E14" s="255">
        <v>5</v>
      </c>
      <c r="F14" s="256">
        <v>6</v>
      </c>
    </row>
    <row r="15" spans="1:6" ht="15" thickBot="1">
      <c r="A15" s="938" t="s">
        <v>110</v>
      </c>
      <c r="B15" s="939"/>
      <c r="C15" s="939"/>
      <c r="D15" s="939"/>
      <c r="E15" s="939"/>
      <c r="F15" s="940"/>
    </row>
    <row r="16" spans="1:6" ht="27.75" customHeight="1">
      <c r="A16" s="899" t="s">
        <v>76</v>
      </c>
      <c r="B16" s="926"/>
      <c r="C16" s="16" t="s">
        <v>136</v>
      </c>
      <c r="D16" s="191"/>
      <c r="E16" s="951" t="s">
        <v>383</v>
      </c>
      <c r="F16" s="948" t="s">
        <v>383</v>
      </c>
    </row>
    <row r="17" spans="1:6" ht="24.75" customHeight="1">
      <c r="A17" s="900"/>
      <c r="B17" s="927"/>
      <c r="C17" s="17" t="s">
        <v>137</v>
      </c>
      <c r="D17" s="192"/>
      <c r="E17" s="927"/>
      <c r="F17" s="949"/>
    </row>
    <row r="18" spans="1:6" ht="27.75" customHeight="1">
      <c r="A18" s="900"/>
      <c r="B18" s="927"/>
      <c r="C18" s="17" t="s">
        <v>138</v>
      </c>
      <c r="D18" s="192"/>
      <c r="E18" s="927"/>
      <c r="F18" s="949"/>
    </row>
    <row r="19" spans="1:6" ht="28.5" customHeight="1">
      <c r="A19" s="900"/>
      <c r="B19" s="927"/>
      <c r="C19" s="17" t="s">
        <v>236</v>
      </c>
      <c r="D19" s="192"/>
      <c r="E19" s="927"/>
      <c r="F19" s="949"/>
    </row>
    <row r="20" spans="1:6" ht="27" customHeight="1">
      <c r="A20" s="900"/>
      <c r="B20" s="927"/>
      <c r="C20" s="17" t="s">
        <v>139</v>
      </c>
      <c r="D20" s="192"/>
      <c r="E20" s="927"/>
      <c r="F20" s="949"/>
    </row>
    <row r="21" spans="1:6" ht="24.75" customHeight="1" thickBot="1">
      <c r="A21" s="901"/>
      <c r="B21" s="928"/>
      <c r="C21" s="18" t="s">
        <v>237</v>
      </c>
      <c r="D21" s="193"/>
      <c r="E21" s="928"/>
      <c r="F21" s="950"/>
    </row>
    <row r="22" spans="1:6" ht="27" customHeight="1">
      <c r="A22" s="899" t="s">
        <v>77</v>
      </c>
      <c r="B22" s="926"/>
      <c r="C22" s="19" t="s">
        <v>136</v>
      </c>
      <c r="D22" s="191"/>
      <c r="E22" s="951" t="s">
        <v>383</v>
      </c>
      <c r="F22" s="948" t="s">
        <v>383</v>
      </c>
    </row>
    <row r="23" spans="1:6" ht="24.75" customHeight="1">
      <c r="A23" s="902"/>
      <c r="B23" s="927"/>
      <c r="C23" s="20" t="s">
        <v>137</v>
      </c>
      <c r="D23" s="192"/>
      <c r="E23" s="927"/>
      <c r="F23" s="949"/>
    </row>
    <row r="24" spans="1:6" ht="29.25" customHeight="1">
      <c r="A24" s="902"/>
      <c r="B24" s="927"/>
      <c r="C24" s="20" t="s">
        <v>138</v>
      </c>
      <c r="D24" s="192"/>
      <c r="E24" s="927"/>
      <c r="F24" s="949"/>
    </row>
    <row r="25" spans="1:6" ht="30.75" customHeight="1">
      <c r="A25" s="902"/>
      <c r="B25" s="927"/>
      <c r="C25" s="20" t="s">
        <v>236</v>
      </c>
      <c r="D25" s="192"/>
      <c r="E25" s="927"/>
      <c r="F25" s="949"/>
    </row>
    <row r="26" spans="1:6" ht="28.5" customHeight="1">
      <c r="A26" s="902"/>
      <c r="B26" s="927"/>
      <c r="C26" s="20" t="s">
        <v>139</v>
      </c>
      <c r="D26" s="192"/>
      <c r="E26" s="927"/>
      <c r="F26" s="949"/>
    </row>
    <row r="27" spans="1:6" ht="24.75" customHeight="1" thickBot="1">
      <c r="A27" s="903"/>
      <c r="B27" s="928"/>
      <c r="C27" s="21" t="s">
        <v>237</v>
      </c>
      <c r="D27" s="193"/>
      <c r="E27" s="928"/>
      <c r="F27" s="950"/>
    </row>
    <row r="28" spans="1:6" ht="48.75" thickBot="1">
      <c r="A28" s="22" t="s">
        <v>78</v>
      </c>
      <c r="B28" s="194"/>
      <c r="C28" s="23"/>
      <c r="D28" s="195"/>
      <c r="E28" s="378">
        <v>7611032.88</v>
      </c>
      <c r="F28" s="379">
        <v>2845891.32</v>
      </c>
    </row>
    <row r="29" spans="1:6" ht="12.75">
      <c r="A29" s="881" t="s">
        <v>79</v>
      </c>
      <c r="B29" s="935"/>
      <c r="C29" s="885"/>
      <c r="D29" s="888"/>
      <c r="E29" s="380">
        <f>2610540+1640529</f>
        <v>4251069</v>
      </c>
      <c r="F29" s="381">
        <v>1094225.68</v>
      </c>
    </row>
    <row r="30" spans="1:6" ht="36">
      <c r="A30" s="882"/>
      <c r="B30" s="936"/>
      <c r="C30" s="886"/>
      <c r="D30" s="889"/>
      <c r="E30" s="251" t="s">
        <v>8</v>
      </c>
      <c r="F30" s="24" t="s">
        <v>8</v>
      </c>
    </row>
    <row r="31" spans="1:6" ht="12.75">
      <c r="A31" s="882"/>
      <c r="B31" s="936"/>
      <c r="C31" s="886"/>
      <c r="D31" s="889"/>
      <c r="E31" s="382">
        <f>168880+174700</f>
        <v>343580</v>
      </c>
      <c r="F31" s="383">
        <v>302329.81</v>
      </c>
    </row>
    <row r="32" spans="1:6" ht="54.75" customHeight="1" thickBot="1">
      <c r="A32" s="980" t="s">
        <v>56</v>
      </c>
      <c r="B32" s="981"/>
      <c r="C32" s="982" t="s">
        <v>384</v>
      </c>
      <c r="D32" s="983"/>
      <c r="E32" s="983"/>
      <c r="F32" s="984"/>
    </row>
    <row r="33" spans="1:6" ht="15" thickBot="1">
      <c r="A33" s="938" t="s">
        <v>112</v>
      </c>
      <c r="B33" s="939"/>
      <c r="C33" s="939"/>
      <c r="D33" s="939"/>
      <c r="E33" s="939"/>
      <c r="F33" s="940"/>
    </row>
    <row r="34" spans="1:6" ht="25.5">
      <c r="A34" s="899" t="s">
        <v>76</v>
      </c>
      <c r="B34" s="926"/>
      <c r="C34" s="16" t="s">
        <v>136</v>
      </c>
      <c r="D34" s="414" t="s">
        <v>44</v>
      </c>
      <c r="E34" s="929" t="s">
        <v>44</v>
      </c>
      <c r="F34" s="932" t="s">
        <v>44</v>
      </c>
    </row>
    <row r="35" spans="1:6" ht="14.25" customHeight="1">
      <c r="A35" s="900"/>
      <c r="B35" s="927"/>
      <c r="C35" s="17" t="s">
        <v>137</v>
      </c>
      <c r="D35" s="415" t="s">
        <v>44</v>
      </c>
      <c r="E35" s="930"/>
      <c r="F35" s="933"/>
    </row>
    <row r="36" spans="1:6" ht="25.5">
      <c r="A36" s="900"/>
      <c r="B36" s="927"/>
      <c r="C36" s="17" t="s">
        <v>138</v>
      </c>
      <c r="D36" s="415" t="s">
        <v>44</v>
      </c>
      <c r="E36" s="930"/>
      <c r="F36" s="933"/>
    </row>
    <row r="37" spans="1:6" ht="12.75">
      <c r="A37" s="900"/>
      <c r="B37" s="927"/>
      <c r="C37" s="17" t="s">
        <v>236</v>
      </c>
      <c r="D37" s="415" t="s">
        <v>44</v>
      </c>
      <c r="E37" s="930"/>
      <c r="F37" s="933"/>
    </row>
    <row r="38" spans="1:6" ht="25.5">
      <c r="A38" s="900"/>
      <c r="B38" s="927"/>
      <c r="C38" s="17" t="s">
        <v>139</v>
      </c>
      <c r="D38" s="415" t="s">
        <v>44</v>
      </c>
      <c r="E38" s="930"/>
      <c r="F38" s="933"/>
    </row>
    <row r="39" spans="1:6" ht="13.5" thickBot="1">
      <c r="A39" s="901"/>
      <c r="B39" s="928"/>
      <c r="C39" s="18" t="s">
        <v>237</v>
      </c>
      <c r="D39" s="416" t="s">
        <v>44</v>
      </c>
      <c r="E39" s="931"/>
      <c r="F39" s="934"/>
    </row>
    <row r="40" spans="1:6" ht="25.5">
      <c r="A40" s="899" t="s">
        <v>77</v>
      </c>
      <c r="B40" s="926"/>
      <c r="C40" s="19" t="s">
        <v>136</v>
      </c>
      <c r="D40" s="414" t="s">
        <v>44</v>
      </c>
      <c r="E40" s="929" t="s">
        <v>44</v>
      </c>
      <c r="F40" s="932" t="s">
        <v>44</v>
      </c>
    </row>
    <row r="41" spans="1:6" ht="12.75">
      <c r="A41" s="902"/>
      <c r="B41" s="927"/>
      <c r="C41" s="20" t="s">
        <v>137</v>
      </c>
      <c r="D41" s="415" t="s">
        <v>44</v>
      </c>
      <c r="E41" s="930"/>
      <c r="F41" s="933"/>
    </row>
    <row r="42" spans="1:6" ht="25.5">
      <c r="A42" s="902"/>
      <c r="B42" s="927"/>
      <c r="C42" s="20" t="s">
        <v>138</v>
      </c>
      <c r="D42" s="415" t="s">
        <v>44</v>
      </c>
      <c r="E42" s="930"/>
      <c r="F42" s="933"/>
    </row>
    <row r="43" spans="1:6" ht="12.75">
      <c r="A43" s="902"/>
      <c r="B43" s="927"/>
      <c r="C43" s="20" t="s">
        <v>236</v>
      </c>
      <c r="D43" s="415" t="s">
        <v>44</v>
      </c>
      <c r="E43" s="930"/>
      <c r="F43" s="933"/>
    </row>
    <row r="44" spans="1:6" ht="25.5">
      <c r="A44" s="902"/>
      <c r="B44" s="927"/>
      <c r="C44" s="20" t="s">
        <v>139</v>
      </c>
      <c r="D44" s="415" t="s">
        <v>44</v>
      </c>
      <c r="E44" s="930"/>
      <c r="F44" s="933"/>
    </row>
    <row r="45" spans="1:6" ht="13.5" thickBot="1">
      <c r="A45" s="903"/>
      <c r="B45" s="928"/>
      <c r="C45" s="21" t="s">
        <v>237</v>
      </c>
      <c r="D45" s="416" t="s">
        <v>44</v>
      </c>
      <c r="E45" s="931"/>
      <c r="F45" s="934"/>
    </row>
    <row r="46" spans="1:6" ht="48.75" thickBot="1">
      <c r="A46" s="22" t="s">
        <v>78</v>
      </c>
      <c r="B46" s="194"/>
      <c r="C46" s="23"/>
      <c r="D46" s="195"/>
      <c r="E46" s="417">
        <f>H46+I46</f>
        <v>0</v>
      </c>
      <c r="F46" s="418">
        <v>0</v>
      </c>
    </row>
    <row r="47" spans="1:6" ht="12.75">
      <c r="A47" s="881" t="s">
        <v>79</v>
      </c>
      <c r="B47" s="935"/>
      <c r="C47" s="885"/>
      <c r="D47" s="888"/>
      <c r="E47" s="419">
        <v>1124750</v>
      </c>
      <c r="F47" s="420">
        <v>296523.83</v>
      </c>
    </row>
    <row r="48" spans="1:6" ht="36">
      <c r="A48" s="882"/>
      <c r="B48" s="936"/>
      <c r="C48" s="886"/>
      <c r="D48" s="889"/>
      <c r="E48" s="423" t="s">
        <v>8</v>
      </c>
      <c r="F48" s="424" t="s">
        <v>8</v>
      </c>
    </row>
    <row r="49" spans="1:6" ht="13.5" thickBot="1">
      <c r="A49" s="883"/>
      <c r="B49" s="937"/>
      <c r="C49" s="887"/>
      <c r="D49" s="890"/>
      <c r="E49" s="421">
        <v>32000</v>
      </c>
      <c r="F49" s="422">
        <v>5595</v>
      </c>
    </row>
    <row r="50" spans="1:6" ht="15.75" thickBot="1">
      <c r="A50" s="896" t="s">
        <v>116</v>
      </c>
      <c r="B50" s="897"/>
      <c r="C50" s="897"/>
      <c r="D50" s="897"/>
      <c r="E50" s="897"/>
      <c r="F50" s="898"/>
    </row>
    <row r="51" spans="1:6" ht="25.5">
      <c r="A51" s="899" t="s">
        <v>76</v>
      </c>
      <c r="B51" s="878" t="s">
        <v>347</v>
      </c>
      <c r="C51" s="16" t="s">
        <v>136</v>
      </c>
      <c r="D51" s="191"/>
      <c r="E51" s="878" t="s">
        <v>347</v>
      </c>
      <c r="F51" s="878" t="s">
        <v>347</v>
      </c>
    </row>
    <row r="52" spans="1:6" ht="12.75">
      <c r="A52" s="900"/>
      <c r="B52" s="879"/>
      <c r="C52" s="17" t="s">
        <v>137</v>
      </c>
      <c r="D52" s="192"/>
      <c r="E52" s="879"/>
      <c r="F52" s="879"/>
    </row>
    <row r="53" spans="1:6" ht="25.5">
      <c r="A53" s="900"/>
      <c r="B53" s="879"/>
      <c r="C53" s="17" t="s">
        <v>138</v>
      </c>
      <c r="D53" s="192"/>
      <c r="E53" s="879"/>
      <c r="F53" s="879"/>
    </row>
    <row r="54" spans="1:6" ht="12.75">
      <c r="A54" s="900"/>
      <c r="B54" s="879"/>
      <c r="C54" s="17" t="s">
        <v>236</v>
      </c>
      <c r="D54" s="192"/>
      <c r="E54" s="879"/>
      <c r="F54" s="879"/>
    </row>
    <row r="55" spans="1:6" ht="25.5">
      <c r="A55" s="900"/>
      <c r="B55" s="879"/>
      <c r="C55" s="17" t="s">
        <v>139</v>
      </c>
      <c r="D55" s="192"/>
      <c r="E55" s="879"/>
      <c r="F55" s="879"/>
    </row>
    <row r="56" spans="1:6" ht="13.5" thickBot="1">
      <c r="A56" s="901"/>
      <c r="B56" s="880"/>
      <c r="C56" s="18" t="s">
        <v>237</v>
      </c>
      <c r="D56" s="193"/>
      <c r="E56" s="880"/>
      <c r="F56" s="880"/>
    </row>
    <row r="57" spans="1:6" ht="25.5">
      <c r="A57" s="899" t="s">
        <v>77</v>
      </c>
      <c r="B57" s="904" t="s">
        <v>347</v>
      </c>
      <c r="C57" s="19" t="s">
        <v>136</v>
      </c>
      <c r="D57" s="191"/>
      <c r="E57" s="878" t="s">
        <v>347</v>
      </c>
      <c r="F57" s="878" t="s">
        <v>347</v>
      </c>
    </row>
    <row r="58" spans="1:6" ht="12.75">
      <c r="A58" s="902"/>
      <c r="B58" s="905"/>
      <c r="C58" s="20" t="s">
        <v>137</v>
      </c>
      <c r="D58" s="192"/>
      <c r="E58" s="879"/>
      <c r="F58" s="879"/>
    </row>
    <row r="59" spans="1:6" ht="25.5">
      <c r="A59" s="902"/>
      <c r="B59" s="905"/>
      <c r="C59" s="20" t="s">
        <v>138</v>
      </c>
      <c r="D59" s="192"/>
      <c r="E59" s="879"/>
      <c r="F59" s="879"/>
    </row>
    <row r="60" spans="1:6" ht="12.75">
      <c r="A60" s="902"/>
      <c r="B60" s="905"/>
      <c r="C60" s="20" t="s">
        <v>236</v>
      </c>
      <c r="D60" s="192"/>
      <c r="E60" s="879"/>
      <c r="F60" s="879"/>
    </row>
    <row r="61" spans="1:6" ht="25.5">
      <c r="A61" s="902"/>
      <c r="B61" s="905"/>
      <c r="C61" s="20" t="s">
        <v>139</v>
      </c>
      <c r="D61" s="192"/>
      <c r="E61" s="879"/>
      <c r="F61" s="879"/>
    </row>
    <row r="62" spans="1:6" ht="13.5" thickBot="1">
      <c r="A62" s="903"/>
      <c r="B62" s="906"/>
      <c r="C62" s="21" t="s">
        <v>237</v>
      </c>
      <c r="D62" s="193"/>
      <c r="E62" s="880"/>
      <c r="F62" s="880"/>
    </row>
    <row r="63" spans="1:6" ht="52.5" customHeight="1" thickBot="1">
      <c r="A63" s="22" t="s">
        <v>78</v>
      </c>
      <c r="B63" s="434" t="s">
        <v>347</v>
      </c>
      <c r="C63" s="23"/>
      <c r="D63" s="195"/>
      <c r="E63" s="435" t="s">
        <v>347</v>
      </c>
      <c r="F63" s="436" t="s">
        <v>347</v>
      </c>
    </row>
    <row r="64" spans="1:6" ht="12.75">
      <c r="A64" s="881" t="s">
        <v>79</v>
      </c>
      <c r="B64" s="884">
        <v>1</v>
      </c>
      <c r="C64" s="885"/>
      <c r="D64" s="888"/>
      <c r="E64" s="437">
        <v>2655200</v>
      </c>
      <c r="F64" s="438">
        <v>0</v>
      </c>
    </row>
    <row r="65" spans="1:6" ht="39" customHeight="1">
      <c r="A65" s="882"/>
      <c r="B65" s="879"/>
      <c r="C65" s="886"/>
      <c r="D65" s="889"/>
      <c r="E65" s="423" t="s">
        <v>8</v>
      </c>
      <c r="F65" s="424" t="s">
        <v>8</v>
      </c>
    </row>
    <row r="66" spans="1:6" ht="13.5" thickBot="1">
      <c r="A66" s="883"/>
      <c r="B66" s="880"/>
      <c r="C66" s="887"/>
      <c r="D66" s="890"/>
      <c r="E66" s="439">
        <v>134000</v>
      </c>
      <c r="F66" s="440">
        <v>0</v>
      </c>
    </row>
    <row r="67" spans="1:6" ht="15" thickBot="1">
      <c r="A67" s="25" t="s">
        <v>292</v>
      </c>
      <c r="B67" s="194" t="s">
        <v>292</v>
      </c>
      <c r="C67" s="26" t="s">
        <v>292</v>
      </c>
      <c r="D67" s="196"/>
      <c r="E67" s="194"/>
      <c r="F67" s="252"/>
    </row>
    <row r="68" spans="1:5" ht="14.25">
      <c r="A68" s="27"/>
      <c r="B68" s="197"/>
      <c r="C68" s="28"/>
      <c r="D68" s="198"/>
      <c r="E68" s="197"/>
    </row>
    <row r="69" spans="1:5" ht="12.75" customHeight="1">
      <c r="A69" s="944" t="s">
        <v>43</v>
      </c>
      <c r="B69" s="944"/>
      <c r="C69" s="944"/>
      <c r="D69" s="944"/>
      <c r="E69" s="944"/>
    </row>
    <row r="70" spans="1:5" ht="25.5" customHeight="1">
      <c r="A70" s="29"/>
      <c r="B70" s="29"/>
      <c r="C70" s="29"/>
      <c r="D70" s="29"/>
      <c r="E70" s="29"/>
    </row>
    <row r="71" spans="1:5" ht="15" customHeight="1">
      <c r="A71" s="646" t="s">
        <v>333</v>
      </c>
      <c r="B71" s="646"/>
      <c r="C71" s="646"/>
      <c r="D71" s="646"/>
      <c r="E71" s="646"/>
    </row>
    <row r="72" spans="1:5" ht="15">
      <c r="A72" s="14"/>
      <c r="B72" s="14"/>
      <c r="C72" s="14"/>
      <c r="D72" s="14"/>
      <c r="E72" s="14"/>
    </row>
    <row r="73" spans="1:6" ht="14.25" customHeight="1">
      <c r="A73" s="941" t="s">
        <v>238</v>
      </c>
      <c r="B73" s="943"/>
      <c r="C73" s="941" t="s">
        <v>239</v>
      </c>
      <c r="D73" s="942"/>
      <c r="E73" s="942"/>
      <c r="F73" s="943"/>
    </row>
    <row r="74" spans="1:6" ht="28.5" customHeight="1">
      <c r="A74" s="975" t="s">
        <v>240</v>
      </c>
      <c r="B74" s="572"/>
      <c r="C74" s="572"/>
      <c r="D74" s="572"/>
      <c r="E74" s="572"/>
      <c r="F74" s="976"/>
    </row>
    <row r="75" spans="1:6" ht="14.25" customHeight="1">
      <c r="A75" s="977" t="s">
        <v>241</v>
      </c>
      <c r="B75" s="978"/>
      <c r="C75" s="978"/>
      <c r="D75" s="978"/>
      <c r="E75" s="978"/>
      <c r="F75" s="979"/>
    </row>
    <row r="76" spans="1:6" ht="14.25" customHeight="1">
      <c r="A76" s="941" t="s">
        <v>351</v>
      </c>
      <c r="B76" s="942"/>
      <c r="C76" s="942"/>
      <c r="D76" s="942"/>
      <c r="E76" s="942"/>
      <c r="F76" s="943"/>
    </row>
    <row r="77" spans="1:6" ht="38.25" customHeight="1">
      <c r="A77" s="970" t="s">
        <v>80</v>
      </c>
      <c r="B77" s="971"/>
      <c r="C77" s="874" t="s">
        <v>373</v>
      </c>
      <c r="D77" s="875"/>
      <c r="E77" s="875"/>
      <c r="F77" s="876"/>
    </row>
    <row r="78" spans="1:6" ht="40.5" customHeight="1">
      <c r="A78" s="970" t="s">
        <v>81</v>
      </c>
      <c r="B78" s="971"/>
      <c r="C78" s="874" t="s">
        <v>374</v>
      </c>
      <c r="D78" s="875"/>
      <c r="E78" s="875"/>
      <c r="F78" s="876"/>
    </row>
    <row r="79" spans="1:6" ht="14.25" customHeight="1">
      <c r="A79" s="970" t="s">
        <v>82</v>
      </c>
      <c r="B79" s="971"/>
      <c r="C79" s="972">
        <v>14611092</v>
      </c>
      <c r="D79" s="973"/>
      <c r="E79" s="973"/>
      <c r="F79" s="974"/>
    </row>
    <row r="80" spans="1:6" ht="14.25" customHeight="1">
      <c r="A80" s="877" t="s">
        <v>83</v>
      </c>
      <c r="B80" s="877"/>
      <c r="C80" s="891" t="s">
        <v>375</v>
      </c>
      <c r="D80" s="891"/>
      <c r="E80" s="891"/>
      <c r="F80" s="891"/>
    </row>
    <row r="81" spans="1:6" ht="71.25" customHeight="1">
      <c r="A81" s="877" t="s">
        <v>84</v>
      </c>
      <c r="B81" s="877"/>
      <c r="C81" s="891" t="s">
        <v>376</v>
      </c>
      <c r="D81" s="891"/>
      <c r="E81" s="891"/>
      <c r="F81" s="891"/>
    </row>
    <row r="82" spans="1:6" ht="29.25" customHeight="1">
      <c r="A82" s="877" t="s">
        <v>85</v>
      </c>
      <c r="B82" s="877"/>
      <c r="C82" s="891">
        <v>27</v>
      </c>
      <c r="D82" s="891"/>
      <c r="E82" s="891"/>
      <c r="F82" s="891"/>
    </row>
    <row r="83" spans="1:6" ht="38.25" customHeight="1">
      <c r="A83" s="877" t="s">
        <v>86</v>
      </c>
      <c r="B83" s="877"/>
      <c r="C83" s="891">
        <v>26</v>
      </c>
      <c r="D83" s="891"/>
      <c r="E83" s="891"/>
      <c r="F83" s="891"/>
    </row>
    <row r="84" spans="1:6" ht="36" customHeight="1">
      <c r="A84" s="877" t="s">
        <v>88</v>
      </c>
      <c r="B84" s="877"/>
      <c r="C84" s="891">
        <v>3</v>
      </c>
      <c r="D84" s="891"/>
      <c r="E84" s="891"/>
      <c r="F84" s="891"/>
    </row>
    <row r="85" spans="1:6" ht="29.25" customHeight="1">
      <c r="A85" s="877" t="s">
        <v>89</v>
      </c>
      <c r="B85" s="877"/>
      <c r="C85" s="891">
        <v>0</v>
      </c>
      <c r="D85" s="891"/>
      <c r="E85" s="891"/>
      <c r="F85" s="891"/>
    </row>
    <row r="86" spans="1:6" ht="29.25" customHeight="1">
      <c r="A86" s="861" t="s">
        <v>354</v>
      </c>
      <c r="B86" s="861"/>
      <c r="C86" s="861"/>
      <c r="D86" s="861"/>
      <c r="E86" s="861"/>
      <c r="F86" s="861"/>
    </row>
    <row r="87" spans="1:6" ht="39" customHeight="1">
      <c r="A87" s="877" t="s">
        <v>80</v>
      </c>
      <c r="B87" s="877"/>
      <c r="C87" s="952" t="s">
        <v>347</v>
      </c>
      <c r="D87" s="952"/>
      <c r="E87" s="952"/>
      <c r="F87" s="952"/>
    </row>
    <row r="88" spans="1:6" ht="29.25" customHeight="1">
      <c r="A88" s="877" t="s">
        <v>81</v>
      </c>
      <c r="B88" s="877"/>
      <c r="C88" s="952" t="s">
        <v>347</v>
      </c>
      <c r="D88" s="952"/>
      <c r="E88" s="952"/>
      <c r="F88" s="952"/>
    </row>
    <row r="89" spans="1:6" ht="29.25" customHeight="1">
      <c r="A89" s="877" t="s">
        <v>82</v>
      </c>
      <c r="B89" s="877"/>
      <c r="C89" s="952" t="s">
        <v>347</v>
      </c>
      <c r="D89" s="952"/>
      <c r="E89" s="952"/>
      <c r="F89" s="952"/>
    </row>
    <row r="90" spans="1:6" ht="29.25" customHeight="1">
      <c r="A90" s="877" t="s">
        <v>83</v>
      </c>
      <c r="B90" s="877"/>
      <c r="C90" s="952" t="s">
        <v>347</v>
      </c>
      <c r="D90" s="952"/>
      <c r="E90" s="952"/>
      <c r="F90" s="952"/>
    </row>
    <row r="91" spans="1:6" ht="87.75" customHeight="1">
      <c r="A91" s="877" t="s">
        <v>84</v>
      </c>
      <c r="B91" s="877"/>
      <c r="C91" s="952" t="s">
        <v>347</v>
      </c>
      <c r="D91" s="952"/>
      <c r="E91" s="952"/>
      <c r="F91" s="952"/>
    </row>
    <row r="92" spans="1:6" ht="29.25" customHeight="1">
      <c r="A92" s="877" t="s">
        <v>85</v>
      </c>
      <c r="B92" s="877"/>
      <c r="C92" s="952" t="s">
        <v>347</v>
      </c>
      <c r="D92" s="952"/>
      <c r="E92" s="952"/>
      <c r="F92" s="952"/>
    </row>
    <row r="93" spans="1:6" ht="36.75" customHeight="1">
      <c r="A93" s="877" t="s">
        <v>86</v>
      </c>
      <c r="B93" s="877"/>
      <c r="C93" s="952" t="s">
        <v>347</v>
      </c>
      <c r="D93" s="952"/>
      <c r="E93" s="952"/>
      <c r="F93" s="952"/>
    </row>
    <row r="94" spans="1:6" ht="36" customHeight="1">
      <c r="A94" s="877" t="s">
        <v>88</v>
      </c>
      <c r="B94" s="877"/>
      <c r="C94" s="952" t="s">
        <v>347</v>
      </c>
      <c r="D94" s="952"/>
      <c r="E94" s="952"/>
      <c r="F94" s="952"/>
    </row>
    <row r="95" spans="1:6" ht="29.25" customHeight="1">
      <c r="A95" s="877" t="s">
        <v>89</v>
      </c>
      <c r="B95" s="877"/>
      <c r="C95" s="952">
        <v>2</v>
      </c>
      <c r="D95" s="952"/>
      <c r="E95" s="952"/>
      <c r="F95" s="952"/>
    </row>
    <row r="96" spans="1:6" ht="29.25" customHeight="1">
      <c r="A96" s="861" t="s">
        <v>356</v>
      </c>
      <c r="B96" s="861"/>
      <c r="C96" s="861"/>
      <c r="D96" s="861"/>
      <c r="E96" s="861"/>
      <c r="F96" s="861"/>
    </row>
    <row r="97" spans="1:6" ht="29.25" customHeight="1">
      <c r="A97" s="877" t="s">
        <v>80</v>
      </c>
      <c r="B97" s="877"/>
      <c r="C97" s="891" t="s">
        <v>422</v>
      </c>
      <c r="D97" s="891"/>
      <c r="E97" s="891"/>
      <c r="F97" s="891"/>
    </row>
    <row r="98" spans="1:6" ht="29.25" customHeight="1">
      <c r="A98" s="877" t="s">
        <v>81</v>
      </c>
      <c r="B98" s="877"/>
      <c r="C98" s="891" t="s">
        <v>423</v>
      </c>
      <c r="D98" s="891"/>
      <c r="E98" s="891"/>
      <c r="F98" s="891"/>
    </row>
    <row r="99" spans="1:6" ht="29.25" customHeight="1">
      <c r="A99" s="877" t="s">
        <v>82</v>
      </c>
      <c r="B99" s="877"/>
      <c r="C99" s="985">
        <v>13417770.62</v>
      </c>
      <c r="D99" s="985"/>
      <c r="E99" s="985"/>
      <c r="F99" s="985"/>
    </row>
    <row r="100" spans="1:6" ht="29.25" customHeight="1">
      <c r="A100" s="877" t="s">
        <v>83</v>
      </c>
      <c r="B100" s="877"/>
      <c r="C100" s="891" t="s">
        <v>424</v>
      </c>
      <c r="D100" s="891"/>
      <c r="E100" s="891"/>
      <c r="F100" s="891"/>
    </row>
    <row r="101" spans="1:6" ht="29.25" customHeight="1">
      <c r="A101" s="877" t="s">
        <v>84</v>
      </c>
      <c r="B101" s="877"/>
      <c r="C101" s="891" t="s">
        <v>425</v>
      </c>
      <c r="D101" s="891"/>
      <c r="E101" s="891"/>
      <c r="F101" s="891"/>
    </row>
    <row r="102" spans="1:6" ht="29.25" customHeight="1">
      <c r="A102" s="877" t="s">
        <v>85</v>
      </c>
      <c r="B102" s="877"/>
      <c r="C102" s="891">
        <v>22</v>
      </c>
      <c r="D102" s="891"/>
      <c r="E102" s="891"/>
      <c r="F102" s="891"/>
    </row>
    <row r="103" spans="1:6" ht="29.25" customHeight="1">
      <c r="A103" s="877" t="s">
        <v>86</v>
      </c>
      <c r="B103" s="877"/>
      <c r="C103" s="891">
        <v>20</v>
      </c>
      <c r="D103" s="891"/>
      <c r="E103" s="891"/>
      <c r="F103" s="891"/>
    </row>
    <row r="104" spans="1:6" ht="29.25" customHeight="1">
      <c r="A104" s="877" t="s">
        <v>88</v>
      </c>
      <c r="B104" s="877"/>
      <c r="C104" s="891">
        <v>6</v>
      </c>
      <c r="D104" s="891"/>
      <c r="E104" s="891"/>
      <c r="F104" s="891"/>
    </row>
    <row r="105" spans="1:6" ht="29.25" customHeight="1">
      <c r="A105" s="877" t="s">
        <v>89</v>
      </c>
      <c r="B105" s="877"/>
      <c r="C105" s="891">
        <v>2</v>
      </c>
      <c r="D105" s="891"/>
      <c r="E105" s="891"/>
      <c r="F105" s="891"/>
    </row>
    <row r="106" spans="1:6" ht="29.25" customHeight="1">
      <c r="A106" s="861" t="s">
        <v>365</v>
      </c>
      <c r="B106" s="861"/>
      <c r="C106" s="861"/>
      <c r="D106" s="861"/>
      <c r="E106" s="861"/>
      <c r="F106" s="861"/>
    </row>
    <row r="107" spans="1:6" ht="48.75" customHeight="1">
      <c r="A107" s="877" t="s">
        <v>80</v>
      </c>
      <c r="B107" s="877"/>
      <c r="C107" s="863" t="s">
        <v>441</v>
      </c>
      <c r="D107" s="864"/>
      <c r="E107" s="864"/>
      <c r="F107" s="864"/>
    </row>
    <row r="108" spans="1:6" ht="29.25" customHeight="1">
      <c r="A108" s="877" t="s">
        <v>81</v>
      </c>
      <c r="B108" s="877"/>
      <c r="C108" s="864" t="s">
        <v>442</v>
      </c>
      <c r="D108" s="864"/>
      <c r="E108" s="864"/>
      <c r="F108" s="864"/>
    </row>
    <row r="109" spans="1:6" ht="29.25" customHeight="1">
      <c r="A109" s="877" t="s">
        <v>82</v>
      </c>
      <c r="B109" s="877"/>
      <c r="C109" s="863" t="s">
        <v>443</v>
      </c>
      <c r="D109" s="864"/>
      <c r="E109" s="864"/>
      <c r="F109" s="864"/>
    </row>
    <row r="110" spans="1:6" ht="29.25" customHeight="1">
      <c r="A110" s="877" t="s">
        <v>83</v>
      </c>
      <c r="B110" s="877"/>
      <c r="C110" s="863" t="s">
        <v>444</v>
      </c>
      <c r="D110" s="864"/>
      <c r="E110" s="864"/>
      <c r="F110" s="864"/>
    </row>
    <row r="111" spans="1:6" ht="90.75" customHeight="1">
      <c r="A111" s="877" t="s">
        <v>84</v>
      </c>
      <c r="B111" s="877"/>
      <c r="C111" s="863" t="s">
        <v>445</v>
      </c>
      <c r="D111" s="864"/>
      <c r="E111" s="864"/>
      <c r="F111" s="864"/>
    </row>
    <row r="112" spans="1:6" ht="29.25" customHeight="1">
      <c r="A112" s="877" t="s">
        <v>85</v>
      </c>
      <c r="B112" s="877"/>
      <c r="C112" s="864">
        <v>28</v>
      </c>
      <c r="D112" s="864"/>
      <c r="E112" s="864"/>
      <c r="F112" s="864"/>
    </row>
    <row r="113" spans="1:6" ht="29.25" customHeight="1">
      <c r="A113" s="877" t="s">
        <v>86</v>
      </c>
      <c r="B113" s="877"/>
      <c r="C113" s="864">
        <v>25</v>
      </c>
      <c r="D113" s="864"/>
      <c r="E113" s="864"/>
      <c r="F113" s="864"/>
    </row>
    <row r="114" spans="1:6" ht="29.25" customHeight="1">
      <c r="A114" s="877" t="s">
        <v>88</v>
      </c>
      <c r="B114" s="877"/>
      <c r="C114" s="864">
        <v>1</v>
      </c>
      <c r="D114" s="864"/>
      <c r="E114" s="864"/>
      <c r="F114" s="864"/>
    </row>
    <row r="115" spans="1:6" ht="29.25" customHeight="1">
      <c r="A115" s="877" t="s">
        <v>89</v>
      </c>
      <c r="B115" s="877"/>
      <c r="C115" s="864">
        <v>1</v>
      </c>
      <c r="D115" s="864"/>
      <c r="E115" s="864"/>
      <c r="F115" s="864"/>
    </row>
    <row r="116" spans="1:6" ht="14.25" customHeight="1">
      <c r="A116" s="861" t="s">
        <v>243</v>
      </c>
      <c r="B116" s="861"/>
      <c r="C116" s="861"/>
      <c r="D116" s="861"/>
      <c r="E116" s="861"/>
      <c r="F116" s="861"/>
    </row>
    <row r="117" spans="1:6" ht="14.25" customHeight="1">
      <c r="A117" s="861" t="s">
        <v>292</v>
      </c>
      <c r="B117" s="861"/>
      <c r="C117" s="861"/>
      <c r="D117" s="861"/>
      <c r="E117" s="861"/>
      <c r="F117" s="861"/>
    </row>
    <row r="118" spans="1:6" ht="32.25" customHeight="1">
      <c r="A118" s="947" t="s">
        <v>244</v>
      </c>
      <c r="B118" s="947"/>
      <c r="C118" s="947"/>
      <c r="D118" s="947"/>
      <c r="E118" s="947"/>
      <c r="F118" s="947"/>
    </row>
    <row r="119" spans="1:6" ht="14.25" customHeight="1" thickBot="1">
      <c r="A119" s="946" t="s">
        <v>354</v>
      </c>
      <c r="B119" s="946"/>
      <c r="C119" s="946"/>
      <c r="D119" s="946"/>
      <c r="E119" s="946"/>
      <c r="F119" s="946"/>
    </row>
    <row r="120" spans="1:6" ht="12.75">
      <c r="A120" s="865" t="s">
        <v>90</v>
      </c>
      <c r="B120" s="865"/>
      <c r="C120" s="968" t="s">
        <v>385</v>
      </c>
      <c r="D120" s="968"/>
      <c r="E120" s="968"/>
      <c r="F120" s="969"/>
    </row>
    <row r="121" spans="1:6" ht="14.25" customHeight="1">
      <c r="A121" s="865" t="s">
        <v>91</v>
      </c>
      <c r="B121" s="865"/>
      <c r="C121" s="952" t="s">
        <v>386</v>
      </c>
      <c r="D121" s="952"/>
      <c r="E121" s="952"/>
      <c r="F121" s="964"/>
    </row>
    <row r="122" spans="1:6" ht="14.25" customHeight="1">
      <c r="A122" s="865" t="s">
        <v>92</v>
      </c>
      <c r="B122" s="865"/>
      <c r="C122" s="952" t="s">
        <v>387</v>
      </c>
      <c r="D122" s="952"/>
      <c r="E122" s="952"/>
      <c r="F122" s="964"/>
    </row>
    <row r="123" spans="1:6" ht="14.25" customHeight="1">
      <c r="A123" s="865" t="s">
        <v>93</v>
      </c>
      <c r="B123" s="865"/>
      <c r="C123" s="952" t="s">
        <v>388</v>
      </c>
      <c r="D123" s="952"/>
      <c r="E123" s="952"/>
      <c r="F123" s="964"/>
    </row>
    <row r="124" spans="1:6" ht="12.75">
      <c r="A124" s="865" t="s">
        <v>94</v>
      </c>
      <c r="B124" s="865"/>
      <c r="C124" s="952" t="s">
        <v>389</v>
      </c>
      <c r="D124" s="952"/>
      <c r="E124" s="952"/>
      <c r="F124" s="964"/>
    </row>
    <row r="125" spans="1:6" ht="38.25" customHeight="1">
      <c r="A125" s="873" t="s">
        <v>95</v>
      </c>
      <c r="B125" s="873"/>
      <c r="C125" s="967" t="s">
        <v>390</v>
      </c>
      <c r="D125" s="952"/>
      <c r="E125" s="952"/>
      <c r="F125" s="964"/>
    </row>
    <row r="126" spans="1:6" ht="74.25" customHeight="1">
      <c r="A126" s="865" t="s">
        <v>96</v>
      </c>
      <c r="B126" s="865"/>
      <c r="C126" s="952" t="s">
        <v>391</v>
      </c>
      <c r="D126" s="952"/>
      <c r="E126" s="952"/>
      <c r="F126" s="964"/>
    </row>
    <row r="127" spans="1:6" ht="12.75">
      <c r="A127" s="865" t="s">
        <v>97</v>
      </c>
      <c r="B127" s="865"/>
      <c r="C127" s="952" t="s">
        <v>392</v>
      </c>
      <c r="D127" s="952"/>
      <c r="E127" s="952"/>
      <c r="F127" s="964"/>
    </row>
    <row r="128" spans="1:6" ht="48.75" customHeight="1">
      <c r="A128" s="862" t="s">
        <v>98</v>
      </c>
      <c r="B128" s="862"/>
      <c r="C128" s="952" t="s">
        <v>393</v>
      </c>
      <c r="D128" s="952"/>
      <c r="E128" s="952"/>
      <c r="F128" s="964"/>
    </row>
    <row r="129" spans="1:6" ht="96.75" customHeight="1" thickBot="1">
      <c r="A129" s="862" t="s">
        <v>99</v>
      </c>
      <c r="B129" s="862"/>
      <c r="C129" s="965" t="s">
        <v>394</v>
      </c>
      <c r="D129" s="965"/>
      <c r="E129" s="965"/>
      <c r="F129" s="966"/>
    </row>
    <row r="130" spans="1:6" ht="12" customHeight="1" thickBot="1">
      <c r="A130" s="995"/>
      <c r="B130" s="996"/>
      <c r="C130" s="996"/>
      <c r="D130" s="996"/>
      <c r="E130" s="996"/>
      <c r="F130" s="997"/>
    </row>
    <row r="131" spans="1:6" ht="12.75">
      <c r="A131" s="865" t="s">
        <v>90</v>
      </c>
      <c r="B131" s="865"/>
      <c r="C131" s="968" t="s">
        <v>385</v>
      </c>
      <c r="D131" s="968"/>
      <c r="E131" s="968"/>
      <c r="F131" s="969"/>
    </row>
    <row r="132" spans="1:6" ht="49.5" customHeight="1">
      <c r="A132" s="865" t="s">
        <v>91</v>
      </c>
      <c r="B132" s="865"/>
      <c r="C132" s="870" t="s">
        <v>395</v>
      </c>
      <c r="D132" s="871"/>
      <c r="E132" s="871"/>
      <c r="F132" s="872"/>
    </row>
    <row r="133" spans="1:6" ht="12.75">
      <c r="A133" s="865" t="s">
        <v>92</v>
      </c>
      <c r="B133" s="865"/>
      <c r="C133" s="870" t="s">
        <v>396</v>
      </c>
      <c r="D133" s="871"/>
      <c r="E133" s="871"/>
      <c r="F133" s="872"/>
    </row>
    <row r="134" spans="1:6" ht="12.75">
      <c r="A134" s="865" t="s">
        <v>93</v>
      </c>
      <c r="B134" s="865"/>
      <c r="C134" s="870" t="s">
        <v>397</v>
      </c>
      <c r="D134" s="871"/>
      <c r="E134" s="871"/>
      <c r="F134" s="872"/>
    </row>
    <row r="135" spans="1:6" ht="12.75">
      <c r="A135" s="865" t="s">
        <v>94</v>
      </c>
      <c r="B135" s="865"/>
      <c r="C135" s="870" t="s">
        <v>398</v>
      </c>
      <c r="D135" s="871"/>
      <c r="E135" s="871"/>
      <c r="F135" s="872"/>
    </row>
    <row r="136" spans="1:6" ht="36" customHeight="1">
      <c r="A136" s="873" t="s">
        <v>95</v>
      </c>
      <c r="B136" s="873"/>
      <c r="C136" s="870" t="s">
        <v>399</v>
      </c>
      <c r="D136" s="871"/>
      <c r="E136" s="871"/>
      <c r="F136" s="872"/>
    </row>
    <row r="137" spans="1:6" ht="77.25" customHeight="1">
      <c r="A137" s="865" t="s">
        <v>96</v>
      </c>
      <c r="B137" s="865"/>
      <c r="C137" s="870" t="s">
        <v>401</v>
      </c>
      <c r="D137" s="871"/>
      <c r="E137" s="871"/>
      <c r="F137" s="872"/>
    </row>
    <row r="138" spans="1:6" ht="12.75">
      <c r="A138" s="865" t="s">
        <v>97</v>
      </c>
      <c r="B138" s="865"/>
      <c r="C138" s="870" t="s">
        <v>400</v>
      </c>
      <c r="D138" s="871"/>
      <c r="E138" s="871"/>
      <c r="F138" s="872"/>
    </row>
    <row r="139" spans="1:6" ht="51" customHeight="1">
      <c r="A139" s="862" t="s">
        <v>98</v>
      </c>
      <c r="B139" s="862"/>
      <c r="C139" s="870" t="s">
        <v>347</v>
      </c>
      <c r="D139" s="871"/>
      <c r="E139" s="871"/>
      <c r="F139" s="872"/>
    </row>
    <row r="140" spans="1:6" ht="104.25" customHeight="1">
      <c r="A140" s="998" t="s">
        <v>99</v>
      </c>
      <c r="B140" s="999"/>
      <c r="C140" s="1004" t="s">
        <v>347</v>
      </c>
      <c r="D140" s="1005"/>
      <c r="E140" s="1005"/>
      <c r="F140" s="1006"/>
    </row>
    <row r="141" spans="1:6" ht="45.75" customHeight="1" thickBot="1">
      <c r="A141" s="1000" t="s">
        <v>56</v>
      </c>
      <c r="B141" s="1001"/>
      <c r="C141" s="1002" t="s">
        <v>402</v>
      </c>
      <c r="D141" s="1003"/>
      <c r="E141" s="1003"/>
      <c r="F141" s="794"/>
    </row>
    <row r="142" spans="1:6" ht="12" customHeight="1" thickBot="1">
      <c r="A142" s="995"/>
      <c r="B142" s="996"/>
      <c r="C142" s="996"/>
      <c r="D142" s="996"/>
      <c r="E142" s="996"/>
      <c r="F142" s="997"/>
    </row>
    <row r="143" spans="1:6" ht="12" customHeight="1">
      <c r="A143" s="865" t="s">
        <v>90</v>
      </c>
      <c r="B143" s="865"/>
      <c r="C143" s="1007" t="s">
        <v>385</v>
      </c>
      <c r="D143" s="1008"/>
      <c r="E143" s="1008"/>
      <c r="F143" s="1009"/>
    </row>
    <row r="144" spans="1:6" ht="25.5" customHeight="1">
      <c r="A144" s="865" t="s">
        <v>91</v>
      </c>
      <c r="B144" s="865"/>
      <c r="C144" s="952" t="s">
        <v>386</v>
      </c>
      <c r="D144" s="952"/>
      <c r="E144" s="952"/>
      <c r="F144" s="964"/>
    </row>
    <row r="145" spans="1:6" ht="27" customHeight="1">
      <c r="A145" s="865" t="s">
        <v>92</v>
      </c>
      <c r="B145" s="865"/>
      <c r="C145" s="870" t="s">
        <v>403</v>
      </c>
      <c r="D145" s="1014"/>
      <c r="E145" s="1014"/>
      <c r="F145" s="1015"/>
    </row>
    <row r="146" spans="1:6" ht="12" customHeight="1">
      <c r="A146" s="865" t="s">
        <v>93</v>
      </c>
      <c r="B146" s="865"/>
      <c r="C146" s="870" t="s">
        <v>404</v>
      </c>
      <c r="D146" s="1014"/>
      <c r="E146" s="1014"/>
      <c r="F146" s="1015"/>
    </row>
    <row r="147" spans="1:6" ht="12" customHeight="1">
      <c r="A147" s="865" t="s">
        <v>94</v>
      </c>
      <c r="B147" s="865"/>
      <c r="C147" s="870" t="s">
        <v>405</v>
      </c>
      <c r="D147" s="1014"/>
      <c r="E147" s="1014"/>
      <c r="F147" s="1015"/>
    </row>
    <row r="148" spans="1:6" ht="48.75" customHeight="1">
      <c r="A148" s="1020" t="s">
        <v>95</v>
      </c>
      <c r="B148" s="1021"/>
      <c r="C148" s="1019">
        <v>1479918</v>
      </c>
      <c r="D148" s="1014"/>
      <c r="E148" s="1014"/>
      <c r="F148" s="1015"/>
    </row>
    <row r="149" spans="1:6" ht="130.5" customHeight="1">
      <c r="A149" s="865" t="s">
        <v>96</v>
      </c>
      <c r="B149" s="865"/>
      <c r="C149" s="870" t="s">
        <v>406</v>
      </c>
      <c r="D149" s="1014"/>
      <c r="E149" s="1014"/>
      <c r="F149" s="1015"/>
    </row>
    <row r="150" spans="1:6" ht="12" customHeight="1">
      <c r="A150" s="865" t="s">
        <v>97</v>
      </c>
      <c r="B150" s="865"/>
      <c r="C150" s="870" t="s">
        <v>407</v>
      </c>
      <c r="D150" s="1014"/>
      <c r="E150" s="1014"/>
      <c r="F150" s="1015"/>
    </row>
    <row r="151" spans="1:6" ht="53.25" customHeight="1">
      <c r="A151" s="1010" t="s">
        <v>98</v>
      </c>
      <c r="B151" s="1010"/>
      <c r="C151" s="870" t="s">
        <v>347</v>
      </c>
      <c r="D151" s="1014"/>
      <c r="E151" s="1014"/>
      <c r="F151" s="1015"/>
    </row>
    <row r="152" spans="1:6" ht="101.25" customHeight="1">
      <c r="A152" s="998" t="s">
        <v>99</v>
      </c>
      <c r="B152" s="999"/>
      <c r="C152" s="1011" t="s">
        <v>347</v>
      </c>
      <c r="D152" s="1012"/>
      <c r="E152" s="1012"/>
      <c r="F152" s="1013"/>
    </row>
    <row r="153" spans="1:6" ht="27.75" customHeight="1" thickBot="1">
      <c r="A153" s="1016" t="s">
        <v>56</v>
      </c>
      <c r="B153" s="1017"/>
      <c r="C153" s="1018" t="s">
        <v>408</v>
      </c>
      <c r="D153" s="1003"/>
      <c r="E153" s="1003"/>
      <c r="F153" s="794"/>
    </row>
    <row r="154" spans="1:6" ht="15">
      <c r="A154" s="946" t="s">
        <v>356</v>
      </c>
      <c r="B154" s="946"/>
      <c r="C154" s="946"/>
      <c r="D154" s="946"/>
      <c r="E154" s="946"/>
      <c r="F154" s="946"/>
    </row>
    <row r="155" spans="1:6" ht="12.75">
      <c r="A155" s="865" t="s">
        <v>90</v>
      </c>
      <c r="B155" s="865"/>
      <c r="C155" s="352" t="s">
        <v>385</v>
      </c>
      <c r="D155" s="874" t="s">
        <v>385</v>
      </c>
      <c r="E155" s="875"/>
      <c r="F155" s="876"/>
    </row>
    <row r="156" spans="1:6" ht="57.75" customHeight="1">
      <c r="A156" s="865" t="s">
        <v>91</v>
      </c>
      <c r="B156" s="865"/>
      <c r="C156" s="352" t="s">
        <v>426</v>
      </c>
      <c r="D156" s="874" t="s">
        <v>427</v>
      </c>
      <c r="E156" s="875"/>
      <c r="F156" s="876"/>
    </row>
    <row r="157" spans="1:6" ht="55.5" customHeight="1">
      <c r="A157" s="865" t="s">
        <v>92</v>
      </c>
      <c r="B157" s="865"/>
      <c r="C157" s="352" t="s">
        <v>428</v>
      </c>
      <c r="D157" s="874" t="s">
        <v>429</v>
      </c>
      <c r="E157" s="875"/>
      <c r="F157" s="876"/>
    </row>
    <row r="158" spans="1:6" ht="28.5" customHeight="1">
      <c r="A158" s="865" t="s">
        <v>93</v>
      </c>
      <c r="B158" s="865"/>
      <c r="C158" s="352" t="s">
        <v>430</v>
      </c>
      <c r="D158" s="874" t="s">
        <v>431</v>
      </c>
      <c r="E158" s="875"/>
      <c r="F158" s="876"/>
    </row>
    <row r="159" spans="1:6" ht="12.75">
      <c r="A159" s="865" t="s">
        <v>94</v>
      </c>
      <c r="B159" s="865"/>
      <c r="C159" s="352" t="s">
        <v>432</v>
      </c>
      <c r="D159" s="874" t="s">
        <v>433</v>
      </c>
      <c r="E159" s="875"/>
      <c r="F159" s="876"/>
    </row>
    <row r="160" spans="1:6" ht="12.75">
      <c r="A160" s="873" t="s">
        <v>95</v>
      </c>
      <c r="B160" s="873"/>
      <c r="C160" s="425">
        <v>3387292</v>
      </c>
      <c r="D160" s="907">
        <v>1922342.13</v>
      </c>
      <c r="E160" s="908"/>
      <c r="F160" s="909"/>
    </row>
    <row r="161" spans="1:6" ht="129.75" customHeight="1">
      <c r="A161" s="865" t="s">
        <v>96</v>
      </c>
      <c r="B161" s="865"/>
      <c r="C161" s="352" t="s">
        <v>434</v>
      </c>
      <c r="D161" s="867" t="s">
        <v>435</v>
      </c>
      <c r="E161" s="868"/>
      <c r="F161" s="869"/>
    </row>
    <row r="162" spans="1:6" ht="23.25" customHeight="1">
      <c r="A162" s="865" t="s">
        <v>97</v>
      </c>
      <c r="B162" s="865"/>
      <c r="C162" s="352" t="s">
        <v>436</v>
      </c>
      <c r="D162" s="874" t="s">
        <v>436</v>
      </c>
      <c r="E162" s="875"/>
      <c r="F162" s="876"/>
    </row>
    <row r="163" spans="1:6" ht="50.25" customHeight="1">
      <c r="A163" s="862" t="s">
        <v>98</v>
      </c>
      <c r="B163" s="862"/>
      <c r="C163" s="352" t="s">
        <v>44</v>
      </c>
      <c r="D163" s="874" t="s">
        <v>44</v>
      </c>
      <c r="E163" s="875"/>
      <c r="F163" s="876"/>
    </row>
    <row r="164" spans="1:6" ht="99" customHeight="1">
      <c r="A164" s="862" t="s">
        <v>99</v>
      </c>
      <c r="B164" s="862"/>
      <c r="C164" s="352" t="s">
        <v>44</v>
      </c>
      <c r="D164" s="874" t="s">
        <v>44</v>
      </c>
      <c r="E164" s="875"/>
      <c r="F164" s="876"/>
    </row>
    <row r="165" spans="1:6" ht="15">
      <c r="A165" s="861" t="s">
        <v>365</v>
      </c>
      <c r="B165" s="861"/>
      <c r="C165" s="861"/>
      <c r="D165" s="861"/>
      <c r="E165" s="861"/>
      <c r="F165" s="861"/>
    </row>
    <row r="166" spans="1:6" ht="12.75">
      <c r="A166" s="865" t="s">
        <v>90</v>
      </c>
      <c r="B166" s="865"/>
      <c r="C166" s="858" t="s">
        <v>446</v>
      </c>
      <c r="D166" s="859"/>
      <c r="E166" s="859"/>
      <c r="F166" s="860"/>
    </row>
    <row r="167" spans="1:6" ht="33" customHeight="1">
      <c r="A167" s="865" t="s">
        <v>91</v>
      </c>
      <c r="B167" s="865"/>
      <c r="C167" s="858" t="s">
        <v>442</v>
      </c>
      <c r="D167" s="859"/>
      <c r="E167" s="859"/>
      <c r="F167" s="860"/>
    </row>
    <row r="168" spans="1:6" ht="12.75">
      <c r="A168" s="865" t="s">
        <v>92</v>
      </c>
      <c r="B168" s="865"/>
      <c r="C168" s="858" t="s">
        <v>447</v>
      </c>
      <c r="D168" s="859"/>
      <c r="E168" s="859"/>
      <c r="F168" s="860"/>
    </row>
    <row r="169" spans="1:6" ht="12.75">
      <c r="A169" s="865" t="s">
        <v>93</v>
      </c>
      <c r="B169" s="865"/>
      <c r="C169" s="858" t="s">
        <v>448</v>
      </c>
      <c r="D169" s="859"/>
      <c r="E169" s="859"/>
      <c r="F169" s="860"/>
    </row>
    <row r="170" spans="1:6" ht="12.75">
      <c r="A170" s="865" t="s">
        <v>94</v>
      </c>
      <c r="B170" s="865"/>
      <c r="C170" s="858" t="s">
        <v>449</v>
      </c>
      <c r="D170" s="859"/>
      <c r="E170" s="859"/>
      <c r="F170" s="860"/>
    </row>
    <row r="171" spans="1:6" ht="39.75" customHeight="1">
      <c r="A171" s="873" t="s">
        <v>95</v>
      </c>
      <c r="B171" s="873"/>
      <c r="C171" s="866" t="s">
        <v>450</v>
      </c>
      <c r="D171" s="859"/>
      <c r="E171" s="859"/>
      <c r="F171" s="860"/>
    </row>
    <row r="172" spans="1:6" ht="164.25" customHeight="1">
      <c r="A172" s="865" t="s">
        <v>96</v>
      </c>
      <c r="B172" s="865"/>
      <c r="C172" s="863" t="s">
        <v>451</v>
      </c>
      <c r="D172" s="864"/>
      <c r="E172" s="864"/>
      <c r="F172" s="864"/>
    </row>
    <row r="173" spans="1:6" ht="12.75">
      <c r="A173" s="865" t="s">
        <v>97</v>
      </c>
      <c r="B173" s="865"/>
      <c r="C173" s="866" t="s">
        <v>452</v>
      </c>
      <c r="D173" s="859"/>
      <c r="E173" s="859"/>
      <c r="F173" s="860"/>
    </row>
    <row r="174" spans="1:6" ht="51.75" customHeight="1">
      <c r="A174" s="862" t="s">
        <v>98</v>
      </c>
      <c r="B174" s="862"/>
      <c r="C174" s="863" t="s">
        <v>453</v>
      </c>
      <c r="D174" s="864"/>
      <c r="E174" s="864"/>
      <c r="F174" s="864"/>
    </row>
    <row r="175" spans="1:6" ht="113.25" customHeight="1">
      <c r="A175" s="862" t="s">
        <v>99</v>
      </c>
      <c r="B175" s="862"/>
      <c r="C175" s="863" t="s">
        <v>454</v>
      </c>
      <c r="D175" s="864"/>
      <c r="E175" s="864"/>
      <c r="F175" s="864"/>
    </row>
    <row r="176" spans="1:6" ht="14.25" customHeight="1">
      <c r="A176" s="861" t="s">
        <v>292</v>
      </c>
      <c r="B176" s="861"/>
      <c r="C176" s="861"/>
      <c r="D176" s="861"/>
      <c r="E176" s="861"/>
      <c r="F176" s="861"/>
    </row>
    <row r="177" spans="1:6" ht="36" customHeight="1" thickBot="1">
      <c r="A177" s="895" t="s">
        <v>100</v>
      </c>
      <c r="B177" s="895"/>
      <c r="C177" s="895"/>
      <c r="D177" s="895"/>
      <c r="E177" s="895"/>
      <c r="F177" s="895"/>
    </row>
    <row r="178" spans="1:6" ht="15.75" thickBot="1">
      <c r="A178" s="910" t="s">
        <v>354</v>
      </c>
      <c r="B178" s="911"/>
      <c r="C178" s="911"/>
      <c r="D178" s="911"/>
      <c r="E178" s="911"/>
      <c r="F178" s="912"/>
    </row>
    <row r="179" spans="1:6" ht="90.75" customHeight="1" thickBot="1">
      <c r="A179" s="954" t="s">
        <v>409</v>
      </c>
      <c r="B179" s="955"/>
      <c r="C179" s="955"/>
      <c r="D179" s="955"/>
      <c r="E179" s="955"/>
      <c r="F179" s="956"/>
    </row>
    <row r="180" spans="1:6" ht="408.75" customHeight="1">
      <c r="A180" s="922" t="s">
        <v>411</v>
      </c>
      <c r="B180" s="893"/>
      <c r="C180" s="893"/>
      <c r="D180" s="893"/>
      <c r="E180" s="893"/>
      <c r="F180" s="894"/>
    </row>
    <row r="181" spans="1:6" ht="226.5" customHeight="1">
      <c r="A181" s="960"/>
      <c r="B181" s="961"/>
      <c r="C181" s="961"/>
      <c r="D181" s="961"/>
      <c r="E181" s="961"/>
      <c r="F181" s="962"/>
    </row>
    <row r="182" spans="1:6" ht="339" customHeight="1" thickBot="1">
      <c r="A182" s="963" t="s">
        <v>410</v>
      </c>
      <c r="B182" s="963"/>
      <c r="C182" s="963"/>
      <c r="D182" s="963"/>
      <c r="E182" s="963"/>
      <c r="F182" s="963"/>
    </row>
    <row r="183" spans="1:6" ht="339" customHeight="1">
      <c r="A183" s="957" t="s">
        <v>412</v>
      </c>
      <c r="B183" s="958"/>
      <c r="C183" s="958"/>
      <c r="D183" s="958"/>
      <c r="E183" s="958"/>
      <c r="F183" s="959"/>
    </row>
    <row r="184" spans="1:6" ht="291.75" customHeight="1" thickBot="1">
      <c r="A184" s="945" t="s">
        <v>413</v>
      </c>
      <c r="B184" s="945"/>
      <c r="C184" s="945"/>
      <c r="D184" s="945"/>
      <c r="E184" s="945"/>
      <c r="F184" s="945"/>
    </row>
    <row r="185" spans="1:6" ht="281.25" customHeight="1" thickBot="1">
      <c r="A185" s="919" t="s">
        <v>414</v>
      </c>
      <c r="B185" s="920"/>
      <c r="C185" s="920"/>
      <c r="D185" s="920"/>
      <c r="E185" s="920"/>
      <c r="F185" s="921"/>
    </row>
    <row r="186" spans="1:6" ht="331.5" customHeight="1" thickBot="1">
      <c r="A186" s="919" t="s">
        <v>415</v>
      </c>
      <c r="B186" s="920"/>
      <c r="C186" s="920"/>
      <c r="D186" s="920"/>
      <c r="E186" s="920"/>
      <c r="F186" s="921"/>
    </row>
    <row r="187" spans="1:6" ht="409.5" customHeight="1">
      <c r="A187" s="922" t="s">
        <v>416</v>
      </c>
      <c r="B187" s="893"/>
      <c r="C187" s="893"/>
      <c r="D187" s="893"/>
      <c r="E187" s="893"/>
      <c r="F187" s="894"/>
    </row>
    <row r="188" spans="1:6" ht="54" customHeight="1" thickBot="1">
      <c r="A188" s="923"/>
      <c r="B188" s="924"/>
      <c r="C188" s="924"/>
      <c r="D188" s="924"/>
      <c r="E188" s="924"/>
      <c r="F188" s="925"/>
    </row>
    <row r="189" spans="1:6" ht="147" customHeight="1" thickBot="1">
      <c r="A189" s="892" t="s">
        <v>417</v>
      </c>
      <c r="B189" s="893"/>
      <c r="C189" s="893"/>
      <c r="D189" s="893"/>
      <c r="E189" s="893"/>
      <c r="F189" s="894"/>
    </row>
    <row r="190" spans="1:6" ht="15.75" thickBot="1">
      <c r="A190" s="910" t="s">
        <v>356</v>
      </c>
      <c r="B190" s="911"/>
      <c r="C190" s="911"/>
      <c r="D190" s="911"/>
      <c r="E190" s="911"/>
      <c r="F190" s="912"/>
    </row>
    <row r="191" spans="1:6" ht="80.25" customHeight="1">
      <c r="A191" s="916" t="s">
        <v>437</v>
      </c>
      <c r="B191" s="917"/>
      <c r="C191" s="917"/>
      <c r="D191" s="917"/>
      <c r="E191" s="917"/>
      <c r="F191" s="918"/>
    </row>
    <row r="192" spans="1:6" ht="94.5" customHeight="1">
      <c r="A192" s="913" t="s">
        <v>438</v>
      </c>
      <c r="B192" s="914"/>
      <c r="C192" s="914"/>
      <c r="D192" s="914"/>
      <c r="E192" s="914"/>
      <c r="F192" s="915"/>
    </row>
    <row r="193" spans="1:6" ht="54.75" customHeight="1">
      <c r="A193" s="953" t="s">
        <v>101</v>
      </c>
      <c r="B193" s="953"/>
      <c r="C193" s="953"/>
      <c r="D193" s="953"/>
      <c r="E193" s="953"/>
      <c r="F193" s="953"/>
    </row>
    <row r="194" spans="1:6" ht="15">
      <c r="A194" s="861" t="s">
        <v>242</v>
      </c>
      <c r="B194" s="861"/>
      <c r="C194" s="861"/>
      <c r="D194" s="861"/>
      <c r="E194" s="861"/>
      <c r="F194" s="861"/>
    </row>
    <row r="195" spans="1:6" ht="39.75" customHeight="1">
      <c r="A195" s="877" t="s">
        <v>80</v>
      </c>
      <c r="B195" s="877"/>
      <c r="C195" s="952"/>
      <c r="D195" s="952"/>
      <c r="E195" s="952"/>
      <c r="F195" s="952"/>
    </row>
    <row r="196" spans="1:6" ht="12.75">
      <c r="A196" s="865" t="s">
        <v>102</v>
      </c>
      <c r="B196" s="865"/>
      <c r="C196" s="952"/>
      <c r="D196" s="952"/>
      <c r="E196" s="952"/>
      <c r="F196" s="952"/>
    </row>
    <row r="197" spans="1:6" ht="12.75" customHeight="1">
      <c r="A197" s="865" t="s">
        <v>82</v>
      </c>
      <c r="B197" s="865"/>
      <c r="C197" s="952"/>
      <c r="D197" s="952"/>
      <c r="E197" s="952"/>
      <c r="F197" s="952"/>
    </row>
    <row r="198" spans="1:6" ht="12.75">
      <c r="A198" s="865" t="s">
        <v>83</v>
      </c>
      <c r="B198" s="865"/>
      <c r="C198" s="952"/>
      <c r="D198" s="952"/>
      <c r="E198" s="952"/>
      <c r="F198" s="952"/>
    </row>
    <row r="199" spans="1:6" ht="26.25" customHeight="1">
      <c r="A199" s="865" t="s">
        <v>103</v>
      </c>
      <c r="B199" s="865"/>
      <c r="C199" s="952"/>
      <c r="D199" s="952"/>
      <c r="E199" s="952"/>
      <c r="F199" s="952"/>
    </row>
    <row r="200" spans="1:6" ht="24" customHeight="1">
      <c r="A200" s="865" t="s">
        <v>85</v>
      </c>
      <c r="B200" s="865"/>
      <c r="C200" s="952"/>
      <c r="D200" s="952"/>
      <c r="E200" s="952"/>
      <c r="F200" s="952"/>
    </row>
    <row r="201" spans="1:6" ht="40.5" customHeight="1">
      <c r="A201" s="865" t="s">
        <v>86</v>
      </c>
      <c r="B201" s="865"/>
      <c r="C201" s="952"/>
      <c r="D201" s="952"/>
      <c r="E201" s="952"/>
      <c r="F201" s="952"/>
    </row>
    <row r="202" spans="1:6" ht="39.75" customHeight="1">
      <c r="A202" s="865" t="s">
        <v>88</v>
      </c>
      <c r="B202" s="865"/>
      <c r="C202" s="952"/>
      <c r="D202" s="952"/>
      <c r="E202" s="952"/>
      <c r="F202" s="952"/>
    </row>
    <row r="203" spans="1:6" ht="24" customHeight="1">
      <c r="A203" s="865" t="s">
        <v>89</v>
      </c>
      <c r="B203" s="865"/>
      <c r="C203" s="952"/>
      <c r="D203" s="952"/>
      <c r="E203" s="952"/>
      <c r="F203" s="952"/>
    </row>
    <row r="204" spans="1:6" ht="14.25" customHeight="1">
      <c r="A204" s="861" t="s">
        <v>243</v>
      </c>
      <c r="B204" s="861"/>
      <c r="C204" s="861"/>
      <c r="D204" s="861"/>
      <c r="E204" s="861"/>
      <c r="F204" s="861"/>
    </row>
    <row r="205" spans="1:6" ht="15">
      <c r="A205" s="861" t="s">
        <v>292</v>
      </c>
      <c r="B205" s="861"/>
      <c r="C205" s="861"/>
      <c r="D205" s="861"/>
      <c r="E205" s="861"/>
      <c r="F205" s="861"/>
    </row>
    <row r="206" spans="1:6" ht="30" customHeight="1">
      <c r="A206" s="947" t="s">
        <v>244</v>
      </c>
      <c r="B206" s="947"/>
      <c r="C206" s="947"/>
      <c r="D206" s="947"/>
      <c r="E206" s="947"/>
      <c r="F206" s="947"/>
    </row>
    <row r="207" spans="1:6" ht="14.25" customHeight="1">
      <c r="A207" s="861" t="s">
        <v>242</v>
      </c>
      <c r="B207" s="861"/>
      <c r="C207" s="861"/>
      <c r="D207" s="861"/>
      <c r="E207" s="861"/>
      <c r="F207" s="861"/>
    </row>
    <row r="208" spans="1:6" ht="24.75" customHeight="1">
      <c r="A208" s="865" t="s">
        <v>90</v>
      </c>
      <c r="B208" s="865"/>
      <c r="C208" s="952"/>
      <c r="D208" s="952"/>
      <c r="E208" s="952"/>
      <c r="F208" s="952"/>
    </row>
    <row r="209" spans="1:6" ht="12.75">
      <c r="A209" s="865" t="s">
        <v>104</v>
      </c>
      <c r="B209" s="865"/>
      <c r="C209" s="952"/>
      <c r="D209" s="952"/>
      <c r="E209" s="952"/>
      <c r="F209" s="952"/>
    </row>
    <row r="210" spans="1:6" ht="12.75" customHeight="1">
      <c r="A210" s="865" t="s">
        <v>92</v>
      </c>
      <c r="B210" s="865"/>
      <c r="C210" s="952"/>
      <c r="D210" s="952"/>
      <c r="E210" s="952"/>
      <c r="F210" s="952"/>
    </row>
    <row r="211" spans="1:6" ht="12.75">
      <c r="A211" s="865" t="s">
        <v>93</v>
      </c>
      <c r="B211" s="865"/>
      <c r="C211" s="952"/>
      <c r="D211" s="952"/>
      <c r="E211" s="952"/>
      <c r="F211" s="952"/>
    </row>
    <row r="212" spans="1:6" ht="12.75">
      <c r="A212" s="865" t="s">
        <v>94</v>
      </c>
      <c r="B212" s="865"/>
      <c r="C212" s="952"/>
      <c r="D212" s="952"/>
      <c r="E212" s="952"/>
      <c r="F212" s="952"/>
    </row>
    <row r="213" spans="1:6" ht="48.75" customHeight="1">
      <c r="A213" s="865" t="s">
        <v>95</v>
      </c>
      <c r="B213" s="865"/>
      <c r="C213" s="952"/>
      <c r="D213" s="952"/>
      <c r="E213" s="952"/>
      <c r="F213" s="952"/>
    </row>
    <row r="214" spans="1:6" ht="12.75">
      <c r="A214" s="865" t="s">
        <v>96</v>
      </c>
      <c r="B214" s="865"/>
      <c r="C214" s="952"/>
      <c r="D214" s="952"/>
      <c r="E214" s="952"/>
      <c r="F214" s="952"/>
    </row>
    <row r="215" spans="1:6" ht="24.75" customHeight="1">
      <c r="A215" s="865" t="s">
        <v>105</v>
      </c>
      <c r="B215" s="865"/>
      <c r="C215" s="952"/>
      <c r="D215" s="952"/>
      <c r="E215" s="952"/>
      <c r="F215" s="952"/>
    </row>
    <row r="216" spans="1:6" ht="12.75">
      <c r="A216" s="865" t="s">
        <v>106</v>
      </c>
      <c r="B216" s="865"/>
      <c r="C216" s="952"/>
      <c r="D216" s="952"/>
      <c r="E216" s="952"/>
      <c r="F216" s="952"/>
    </row>
    <row r="217" spans="1:6" ht="74.25" customHeight="1">
      <c r="A217" s="865" t="s">
        <v>107</v>
      </c>
      <c r="B217" s="865"/>
      <c r="C217" s="952"/>
      <c r="D217" s="952"/>
      <c r="E217" s="952"/>
      <c r="F217" s="952"/>
    </row>
    <row r="218" spans="1:6" ht="14.25" customHeight="1">
      <c r="A218" s="861" t="s">
        <v>243</v>
      </c>
      <c r="B218" s="861"/>
      <c r="C218" s="861"/>
      <c r="D218" s="861"/>
      <c r="E218" s="861"/>
      <c r="F218" s="861"/>
    </row>
    <row r="219" spans="1:6" ht="15">
      <c r="A219" s="861" t="s">
        <v>292</v>
      </c>
      <c r="B219" s="861"/>
      <c r="C219" s="861"/>
      <c r="D219" s="861"/>
      <c r="E219" s="861"/>
      <c r="F219" s="861"/>
    </row>
    <row r="220" spans="1:6" ht="15" customHeight="1">
      <c r="A220" s="947" t="s">
        <v>262</v>
      </c>
      <c r="B220" s="947"/>
      <c r="C220" s="947"/>
      <c r="D220" s="947"/>
      <c r="E220" s="947"/>
      <c r="F220" s="947"/>
    </row>
    <row r="221" spans="1:6" ht="29.25" customHeight="1">
      <c r="A221" s="945" t="s">
        <v>108</v>
      </c>
      <c r="B221" s="945"/>
      <c r="C221" s="945"/>
      <c r="D221" s="945"/>
      <c r="E221" s="945"/>
      <c r="F221" s="945"/>
    </row>
    <row r="224" spans="1:7" ht="12.75">
      <c r="A224" s="673" t="s">
        <v>51</v>
      </c>
      <c r="B224" s="673"/>
      <c r="C224" s="673"/>
      <c r="D224" s="673"/>
      <c r="E224" s="673"/>
      <c r="F224" s="673"/>
      <c r="G224" s="673"/>
    </row>
    <row r="225" spans="1:7" ht="12.75" customHeight="1">
      <c r="A225" s="673" t="s">
        <v>52</v>
      </c>
      <c r="B225" s="673"/>
      <c r="C225" s="673"/>
      <c r="D225" s="673"/>
      <c r="E225" s="673"/>
      <c r="F225" s="673"/>
      <c r="G225" s="673"/>
    </row>
  </sheetData>
  <sheetProtection/>
  <mergeCells count="314">
    <mergeCell ref="A153:B153"/>
    <mergeCell ref="C153:F153"/>
    <mergeCell ref="C148:F148"/>
    <mergeCell ref="C147:F147"/>
    <mergeCell ref="C146:F146"/>
    <mergeCell ref="C145:F145"/>
    <mergeCell ref="A148:B148"/>
    <mergeCell ref="A147:B147"/>
    <mergeCell ref="A146:B146"/>
    <mergeCell ref="A145:B145"/>
    <mergeCell ref="C144:F144"/>
    <mergeCell ref="C143:F143"/>
    <mergeCell ref="A152:B152"/>
    <mergeCell ref="A151:B151"/>
    <mergeCell ref="A150:B150"/>
    <mergeCell ref="A149:B149"/>
    <mergeCell ref="C152:F152"/>
    <mergeCell ref="C151:F151"/>
    <mergeCell ref="C150:F150"/>
    <mergeCell ref="C149:F149"/>
    <mergeCell ref="A144:B144"/>
    <mergeCell ref="A143:B143"/>
    <mergeCell ref="A133:B133"/>
    <mergeCell ref="A132:B132"/>
    <mergeCell ref="A131:B131"/>
    <mergeCell ref="C140:F140"/>
    <mergeCell ref="C139:F139"/>
    <mergeCell ref="C131:F131"/>
    <mergeCell ref="C132:F132"/>
    <mergeCell ref="C133:F133"/>
    <mergeCell ref="C134:F134"/>
    <mergeCell ref="C135:F135"/>
    <mergeCell ref="C89:F89"/>
    <mergeCell ref="C88:F88"/>
    <mergeCell ref="C87:F87"/>
    <mergeCell ref="A130:F130"/>
    <mergeCell ref="C95:F95"/>
    <mergeCell ref="C94:F94"/>
    <mergeCell ref="C93:F93"/>
    <mergeCell ref="C92:F92"/>
    <mergeCell ref="A142:F142"/>
    <mergeCell ref="A140:B140"/>
    <mergeCell ref="A139:B139"/>
    <mergeCell ref="A138:B138"/>
    <mergeCell ref="A137:B137"/>
    <mergeCell ref="A136:B136"/>
    <mergeCell ref="A141:B141"/>
    <mergeCell ref="C141:F141"/>
    <mergeCell ref="C91:F91"/>
    <mergeCell ref="C90:F90"/>
    <mergeCell ref="A87:B87"/>
    <mergeCell ref="A95:B95"/>
    <mergeCell ref="A94:B94"/>
    <mergeCell ref="A93:B93"/>
    <mergeCell ref="A92:B92"/>
    <mergeCell ref="A91:B91"/>
    <mergeCell ref="A90:B90"/>
    <mergeCell ref="A89:B89"/>
    <mergeCell ref="A88:B88"/>
    <mergeCell ref="B3:E3"/>
    <mergeCell ref="B5:E5"/>
    <mergeCell ref="A7:E7"/>
    <mergeCell ref="A82:B82"/>
    <mergeCell ref="A22:A27"/>
    <mergeCell ref="B22:B27"/>
    <mergeCell ref="E22:E27"/>
    <mergeCell ref="A29:A31"/>
    <mergeCell ref="B29:B31"/>
    <mergeCell ref="A9:F9"/>
    <mergeCell ref="A10:F10"/>
    <mergeCell ref="A12:A13"/>
    <mergeCell ref="B12:D12"/>
    <mergeCell ref="E12:E13"/>
    <mergeCell ref="C13:D13"/>
    <mergeCell ref="F12:F13"/>
    <mergeCell ref="C29:C31"/>
    <mergeCell ref="D29:D31"/>
    <mergeCell ref="A32:B32"/>
    <mergeCell ref="C32:F32"/>
    <mergeCell ref="A99:B99"/>
    <mergeCell ref="A98:B98"/>
    <mergeCell ref="A97:B97"/>
    <mergeCell ref="C99:F99"/>
    <mergeCell ref="C98:F98"/>
    <mergeCell ref="C97:F97"/>
    <mergeCell ref="A74:F74"/>
    <mergeCell ref="A77:B77"/>
    <mergeCell ref="A75:F75"/>
    <mergeCell ref="A76:F76"/>
    <mergeCell ref="C77:F77"/>
    <mergeCell ref="A78:B78"/>
    <mergeCell ref="A79:B79"/>
    <mergeCell ref="C79:F79"/>
    <mergeCell ref="C78:F78"/>
    <mergeCell ref="C82:F82"/>
    <mergeCell ref="A80:B80"/>
    <mergeCell ref="A81:B81"/>
    <mergeCell ref="C80:F80"/>
    <mergeCell ref="C81:F81"/>
    <mergeCell ref="A84:B84"/>
    <mergeCell ref="A83:B83"/>
    <mergeCell ref="C84:F84"/>
    <mergeCell ref="C83:F83"/>
    <mergeCell ref="A85:B85"/>
    <mergeCell ref="A117:B117"/>
    <mergeCell ref="C85:F85"/>
    <mergeCell ref="A116:F116"/>
    <mergeCell ref="C117:F117"/>
    <mergeCell ref="A86:F86"/>
    <mergeCell ref="A120:B120"/>
    <mergeCell ref="A118:F118"/>
    <mergeCell ref="A119:F119"/>
    <mergeCell ref="C120:F120"/>
    <mergeCell ref="A121:B121"/>
    <mergeCell ref="A122:B122"/>
    <mergeCell ref="C121:F121"/>
    <mergeCell ref="C122:F122"/>
    <mergeCell ref="A123:B123"/>
    <mergeCell ref="A124:B124"/>
    <mergeCell ref="C123:F123"/>
    <mergeCell ref="C124:F124"/>
    <mergeCell ref="A125:B125"/>
    <mergeCell ref="A126:B126"/>
    <mergeCell ref="C125:F125"/>
    <mergeCell ref="C126:F126"/>
    <mergeCell ref="A127:B127"/>
    <mergeCell ref="A128:B128"/>
    <mergeCell ref="C127:F127"/>
    <mergeCell ref="C128:F128"/>
    <mergeCell ref="A129:B129"/>
    <mergeCell ref="A176:B176"/>
    <mergeCell ref="C129:F129"/>
    <mergeCell ref="C176:F176"/>
    <mergeCell ref="A135:B135"/>
    <mergeCell ref="A134:B134"/>
    <mergeCell ref="A193:F193"/>
    <mergeCell ref="A179:F179"/>
    <mergeCell ref="A195:B195"/>
    <mergeCell ref="A196:B196"/>
    <mergeCell ref="A194:F194"/>
    <mergeCell ref="C195:F195"/>
    <mergeCell ref="C196:F196"/>
    <mergeCell ref="A183:F183"/>
    <mergeCell ref="A180:F181"/>
    <mergeCell ref="A182:F182"/>
    <mergeCell ref="A197:B197"/>
    <mergeCell ref="A198:B198"/>
    <mergeCell ref="C197:F197"/>
    <mergeCell ref="C198:F198"/>
    <mergeCell ref="A199:B199"/>
    <mergeCell ref="A200:B200"/>
    <mergeCell ref="C199:F199"/>
    <mergeCell ref="C200:F200"/>
    <mergeCell ref="A201:B201"/>
    <mergeCell ref="A202:B202"/>
    <mergeCell ref="C202:F202"/>
    <mergeCell ref="C201:F201"/>
    <mergeCell ref="A203:B203"/>
    <mergeCell ref="A205:B205"/>
    <mergeCell ref="A204:F204"/>
    <mergeCell ref="C205:F205"/>
    <mergeCell ref="C203:F203"/>
    <mergeCell ref="A208:B208"/>
    <mergeCell ref="A207:F207"/>
    <mergeCell ref="A206:F206"/>
    <mergeCell ref="C208:F208"/>
    <mergeCell ref="A209:B209"/>
    <mergeCell ref="A210:B210"/>
    <mergeCell ref="C209:F209"/>
    <mergeCell ref="C210:F210"/>
    <mergeCell ref="A211:B211"/>
    <mergeCell ref="A212:B212"/>
    <mergeCell ref="C211:F211"/>
    <mergeCell ref="C212:F212"/>
    <mergeCell ref="A213:B213"/>
    <mergeCell ref="A214:B214"/>
    <mergeCell ref="C213:F213"/>
    <mergeCell ref="C214:F214"/>
    <mergeCell ref="A215:B215"/>
    <mergeCell ref="A216:B216"/>
    <mergeCell ref="C215:F215"/>
    <mergeCell ref="C216:F216"/>
    <mergeCell ref="A217:B217"/>
    <mergeCell ref="A219:B219"/>
    <mergeCell ref="A218:F218"/>
    <mergeCell ref="C217:F217"/>
    <mergeCell ref="C219:F219"/>
    <mergeCell ref="A224:G224"/>
    <mergeCell ref="A225:G225"/>
    <mergeCell ref="A220:F220"/>
    <mergeCell ref="A221:F221"/>
    <mergeCell ref="A15:F15"/>
    <mergeCell ref="F16:F21"/>
    <mergeCell ref="F22:F27"/>
    <mergeCell ref="A16:A21"/>
    <mergeCell ref="B16:B21"/>
    <mergeCell ref="E16:E21"/>
    <mergeCell ref="A184:F184"/>
    <mergeCell ref="A185:F185"/>
    <mergeCell ref="A154:F154"/>
    <mergeCell ref="A164:B164"/>
    <mergeCell ref="A163:B163"/>
    <mergeCell ref="A162:B162"/>
    <mergeCell ref="D155:F155"/>
    <mergeCell ref="D156:F156"/>
    <mergeCell ref="D158:F158"/>
    <mergeCell ref="D157:F157"/>
    <mergeCell ref="A103:B103"/>
    <mergeCell ref="A102:B102"/>
    <mergeCell ref="A101:B101"/>
    <mergeCell ref="A100:B100"/>
    <mergeCell ref="C105:F105"/>
    <mergeCell ref="C104:F104"/>
    <mergeCell ref="C103:F103"/>
    <mergeCell ref="A33:F33"/>
    <mergeCell ref="C73:F73"/>
    <mergeCell ref="A73:B73"/>
    <mergeCell ref="A71:E71"/>
    <mergeCell ref="A69:E69"/>
    <mergeCell ref="A34:A39"/>
    <mergeCell ref="B34:B39"/>
    <mergeCell ref="E34:E39"/>
    <mergeCell ref="F34:F39"/>
    <mergeCell ref="A40:A45"/>
    <mergeCell ref="A155:B155"/>
    <mergeCell ref="B40:B45"/>
    <mergeCell ref="E40:E45"/>
    <mergeCell ref="F40:F45"/>
    <mergeCell ref="A47:A49"/>
    <mergeCell ref="B47:B49"/>
    <mergeCell ref="C47:C49"/>
    <mergeCell ref="D47:D49"/>
    <mergeCell ref="A96:F96"/>
    <mergeCell ref="A105:B105"/>
    <mergeCell ref="A161:B161"/>
    <mergeCell ref="A160:B160"/>
    <mergeCell ref="A159:B159"/>
    <mergeCell ref="A158:B158"/>
    <mergeCell ref="A157:B157"/>
    <mergeCell ref="A156:B156"/>
    <mergeCell ref="D160:F160"/>
    <mergeCell ref="D159:F159"/>
    <mergeCell ref="A178:F178"/>
    <mergeCell ref="A192:F192"/>
    <mergeCell ref="A191:F191"/>
    <mergeCell ref="A190:F190"/>
    <mergeCell ref="A168:B168"/>
    <mergeCell ref="A167:B167"/>
    <mergeCell ref="A186:F186"/>
    <mergeCell ref="A187:F188"/>
    <mergeCell ref="A189:F189"/>
    <mergeCell ref="A177:F177"/>
    <mergeCell ref="A50:F50"/>
    <mergeCell ref="A51:A56"/>
    <mergeCell ref="B51:B56"/>
    <mergeCell ref="E51:E56"/>
    <mergeCell ref="F51:F56"/>
    <mergeCell ref="A57:A62"/>
    <mergeCell ref="B57:B62"/>
    <mergeCell ref="E57:E62"/>
    <mergeCell ref="F57:F62"/>
    <mergeCell ref="A64:A66"/>
    <mergeCell ref="B64:B66"/>
    <mergeCell ref="C64:C66"/>
    <mergeCell ref="D64:D66"/>
    <mergeCell ref="A106:F106"/>
    <mergeCell ref="C102:F102"/>
    <mergeCell ref="C101:F101"/>
    <mergeCell ref="C100:F100"/>
    <mergeCell ref="A104:B104"/>
    <mergeCell ref="A115:B115"/>
    <mergeCell ref="A114:B114"/>
    <mergeCell ref="A113:B113"/>
    <mergeCell ref="A112:B112"/>
    <mergeCell ref="A111:B111"/>
    <mergeCell ref="A110:B110"/>
    <mergeCell ref="A109:B109"/>
    <mergeCell ref="A108:B108"/>
    <mergeCell ref="A107:B107"/>
    <mergeCell ref="C111:F111"/>
    <mergeCell ref="C110:F110"/>
    <mergeCell ref="C109:F109"/>
    <mergeCell ref="C108:F108"/>
    <mergeCell ref="C107:F107"/>
    <mergeCell ref="C112:F112"/>
    <mergeCell ref="A174:B174"/>
    <mergeCell ref="A173:B173"/>
    <mergeCell ref="A172:B172"/>
    <mergeCell ref="A171:B171"/>
    <mergeCell ref="A170:B170"/>
    <mergeCell ref="A169:B169"/>
    <mergeCell ref="D164:F164"/>
    <mergeCell ref="D163:F163"/>
    <mergeCell ref="D162:F162"/>
    <mergeCell ref="C170:F170"/>
    <mergeCell ref="C169:F169"/>
    <mergeCell ref="C168:F168"/>
    <mergeCell ref="C115:F115"/>
    <mergeCell ref="C114:F114"/>
    <mergeCell ref="C113:F113"/>
    <mergeCell ref="D161:F161"/>
    <mergeCell ref="C136:F136"/>
    <mergeCell ref="C137:F137"/>
    <mergeCell ref="C138:F138"/>
    <mergeCell ref="C167:F167"/>
    <mergeCell ref="C166:F166"/>
    <mergeCell ref="A165:F165"/>
    <mergeCell ref="A175:B175"/>
    <mergeCell ref="C175:F175"/>
    <mergeCell ref="A166:B166"/>
    <mergeCell ref="C174:F174"/>
    <mergeCell ref="C173:F173"/>
    <mergeCell ref="C172:F172"/>
    <mergeCell ref="C171:F171"/>
  </mergeCells>
  <printOptions/>
  <pageMargins left="0.75" right="0.44" top="1" bottom="1" header="0.5" footer="0.5"/>
  <pageSetup fitToHeight="3" horizontalDpi="300" verticalDpi="300" orientation="portrait" paperSize="9" scale="69" r:id="rId1"/>
  <rowBreaks count="2" manualBreakCount="2">
    <brk id="70" max="5" man="1"/>
    <brk id="17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pawel.szklarski</cp:lastModifiedBy>
  <cp:lastPrinted>2012-03-13T07:01:40Z</cp:lastPrinted>
  <dcterms:created xsi:type="dcterms:W3CDTF">2007-08-16T09:21:19Z</dcterms:created>
  <dcterms:modified xsi:type="dcterms:W3CDTF">2013-09-02T07:37:04Z</dcterms:modified>
  <cp:category/>
  <cp:version/>
  <cp:contentType/>
  <cp:contentStatus/>
</cp:coreProperties>
</file>