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0" activeTab="1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 name="ZAŁ 11 kontrole" sheetId="11" r:id="rId11"/>
  </sheets>
  <definedNames>
    <definedName name="_xlnm.Print_Area" localSheetId="0">'ZAŁ 1'!$A$1:$E$85</definedName>
    <definedName name="_xlnm.Print_Area" localSheetId="9">'ZAŁ 10'!$A$1:$I$89</definedName>
    <definedName name="_xlnm.Print_Area" localSheetId="10">'ZAŁ 11 kontrole'!$A$1:$P$176</definedName>
    <definedName name="_xlnm.Print_Area" localSheetId="1">'ZAŁ 2'!$A$1:$J$305</definedName>
    <definedName name="_xlnm.Print_Area" localSheetId="2">'ZAŁ 3'!$A$1:$M$35</definedName>
    <definedName name="_xlnm.Print_Area" localSheetId="4">'ZAŁ 5'!$A$1:$H$40</definedName>
    <definedName name="_xlnm.Print_Area" localSheetId="5">'ZAŁ 6'!$A$1:$H$44</definedName>
    <definedName name="_xlnm.Print_Area" localSheetId="7">'ZAŁ 8'!$A$1:$K$60</definedName>
    <definedName name="_xlnm.Print_Area" localSheetId="8">'ZAŁ 9'!$A$1:$E$41</definedName>
  </definedNames>
  <calcPr fullCalcOnLoad="1"/>
</workbook>
</file>

<file path=xl/comments7.xml><?xml version="1.0" encoding="utf-8"?>
<comments xmlns="http://schemas.openxmlformats.org/spreadsheetml/2006/main">
  <authors>
    <author> </author>
  </authors>
  <commentList>
    <comment ref="A16" authorId="0">
      <text>
        <r>
          <rPr>
            <b/>
            <sz val="8"/>
            <rFont val="Tahoma"/>
            <family val="2"/>
          </rPr>
          <t xml:space="preserve"> :</t>
        </r>
        <r>
          <rPr>
            <sz val="8"/>
            <rFont val="Tahoma"/>
            <family val="2"/>
          </rPr>
          <t xml:space="preserve">
na podstawie wnisków????
</t>
        </r>
      </text>
    </comment>
  </commentList>
</comments>
</file>

<file path=xl/sharedStrings.xml><?xml version="1.0" encoding="utf-8"?>
<sst xmlns="http://schemas.openxmlformats.org/spreadsheetml/2006/main" count="3792" uniqueCount="1474">
  <si>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</si>
  <si>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</si>
  <si>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Wykonanie Planu Działań dotyczącego wzmocnienia zdolności do monitorowania, ewaluacji i badań, podzielonego na etapy podlegające monitorowaniu</t>
  </si>
  <si>
    <t>Odsetek szkół, oceniających jakość własnej  pracy z wykorzystaniem  wskaźnika EWD (edukacyjnej wartości dodanej)</t>
  </si>
  <si>
    <t>Odsetek szkół objętych zmodernizowanym systemem nadzoru pedagogicznego, uwzględniającym pomiar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</si>
  <si>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</si>
  <si>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</si>
  <si>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</si>
  <si>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r>
      <t xml:space="preserve">Załącznik nr 10. Wielkość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</si>
  <si>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Wielkośc udzielonej pomocy publicznej oraz pomocy </t>
    </r>
    <r>
      <rPr>
        <b/>
        <i/>
        <sz val="10"/>
        <rFont val="Times New Roman"/>
        <family val="1"/>
      </rPr>
      <t xml:space="preserve">de minimis </t>
    </r>
    <r>
      <rPr>
        <sz val="10"/>
        <rFont val="Times New Roman"/>
        <family val="1"/>
      </rPr>
      <t xml:space="preserve">- wielkość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Wielkość wypłaconej pomocy publicznej oraz pomocy </t>
    </r>
    <r>
      <rPr>
        <b/>
        <i/>
        <sz val="10"/>
        <rFont val="Times New Roman"/>
        <family val="1"/>
      </rPr>
      <t xml:space="preserve">de minimis </t>
    </r>
    <r>
      <rPr>
        <sz val="10"/>
        <rFont val="Times New Roman"/>
        <family val="1"/>
      </rPr>
      <t>- wielkość środków zakwalifikowanych jako pomoc publiczna oraz pomoc de minimis wypłaconych w ramach Programu (tj. przekazanych na rachunki beneficjentów) na podstawie zatwierdzonych wniosków o płatność.</t>
    </r>
  </si>
  <si>
    <r>
      <t xml:space="preserve">Tabela 10.2 Wielkość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Priorytet/Działanie (na podstawie KSI SIMIK 07-13)</t>
    </r>
  </si>
  <si>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pełniące rolę pośredników</t>
    </r>
    <r>
      <rPr>
        <sz val="10"/>
        <rFont val="Times New Roman"/>
        <family val="1"/>
      </rPr>
      <t xml:space="preserve"> - należy uwzględnić projekty, w ramach których pomoc publiczna oraz pomoc de minimis jest udzielana na rzecz MŚP przez inne podmioty</t>
    </r>
  </si>
  <si>
    <r>
      <t xml:space="preserve">Tabela 10.1 Wielkość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Priorytet/Działanie i podstawę udzielenia pomocy (na podstawie KSI SIMIK 07-13)</t>
    </r>
  </si>
  <si>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</si>
  <si>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</si>
  <si>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</si>
  <si>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</si>
  <si>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</si>
  <si>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</si>
  <si>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</si>
  <si>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</si>
  <si>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</si>
  <si>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</si>
  <si>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</si>
  <si>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</si>
  <si>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 xml:space="preserve">Wskazówka techniczna: kolumny 2-5 – format komórek należy określić jako liczbowy (z wykorzystaniem separatora) oraz zaznaczyć funkcję zaokrąglania do dwóch miejsc po przecinku. </t>
  </si>
  <si>
    <t>Wartość zaliczek przekazanych na rzecz beneficjentów</t>
  </si>
  <si>
    <t>wypłaconych</t>
  </si>
  <si>
    <r>
      <t xml:space="preserve">W kolumnach nr 5-10 należy wskazać wartość wydatków kwalifikowalnych na podstawie zatwierdzonych wniosków o płatność (od początku realizacji Priorytetu).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</si>
  <si>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w ramach Działania 6.1</t>
  </si>
  <si>
    <t>w ramach Działania 6.2</t>
  </si>
  <si>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</si>
  <si>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Priorytetu, którzy w dniu rozpoczęcia udziału w projekcie mieli skończone 15 lat i jednocześnie nie ukończyli 24 lat.</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</si>
  <si>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</si>
  <si>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</si>
  <si>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</si>
  <si>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Priorytetu,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</si>
  <si>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</si>
  <si>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</si>
  <si>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</si>
  <si>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</si>
  <si>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t>Liczba utworzonych miejsc pracy w ramach udzielonych z EFS środków na podjęcie działalności gospodarczej (15-24 lata)</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</si>
  <si>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</si>
  <si>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</si>
  <si>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Liczba miejsc pracy utworzonych w sektorze ekonomii społecznej przy wsparciu EFS</t>
  </si>
  <si>
    <t>Udział przychodów własnych jednostek ekonomii społecznej w ogólnej wartości ich przychodów</t>
  </si>
  <si>
    <t>Odsetek przedsiębiorstw, których pracownicy zakończyli udział w szkoleniach w ramach Priorytetu - w ogólnej liczbie aktywnych przedsiębiorstw (projekty o charakterze regionalnym)</t>
  </si>
  <si>
    <t>Odsetek pracowników, których wynagrodzenia wzrosły w okresie do 6 m-cy po zakończeniu udziału w projekcie</t>
  </si>
  <si>
    <t>Mikroprzedsiębiorstwa 
(w tym samozatrudnieni)*</t>
  </si>
  <si>
    <t>Nr Priorytetu/
Działania</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</si>
  <si>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</si>
  <si>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</si>
  <si>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</si>
  <si>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r>
      <t xml:space="preserve">Wielkość wypłaconej pomocy publicznej oraz pomocy </t>
    </r>
    <r>
      <rPr>
        <b/>
        <i/>
        <sz val="10"/>
        <rFont val="Times New Roman"/>
        <family val="1"/>
      </rPr>
      <t>de minimis</t>
    </r>
  </si>
  <si>
    <t>wg podpisanych umów / wydanych decyzji</t>
  </si>
  <si>
    <t>wg zrealizowanych wniosków o płatność</t>
  </si>
  <si>
    <t>Nr Priorytetu / Działania</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</si>
  <si>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</si>
  <si>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</si>
  <si>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r>
      <t>Wielkość pomocy publicznej oraz pomocy</t>
    </r>
    <r>
      <rPr>
        <b/>
        <i/>
        <sz val="10"/>
        <rFont val="Times New Roman"/>
        <family val="1"/>
      </rPr>
      <t xml:space="preserve"> de minimis </t>
    </r>
    <r>
      <rPr>
        <b/>
        <sz val="10"/>
        <rFont val="Times New Roman"/>
        <family val="1"/>
      </rPr>
      <t>wypłaconej na rzecz MŚP</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</si>
  <si>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</si>
  <si>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</si>
  <si>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</si>
  <si>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</si>
  <si>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</si>
  <si>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</si>
  <si>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t>Relacja liczby pracowników zagrożonych negatywnymi skutkami restrukturyzacji objętych działaniami szybkiego reagowania w stosunku do liczby pracowników objętych zwolnieniami grupowymi, zgłaszanymi do urzędów pracy</t>
  </si>
  <si>
    <t>Odsetek pracowników, którzy w okresie do 6 m-cy po zakończeniu udziału w projekcie znaleźli pracę, rozpoczęli działalność gospodarczą lub kontynuowali zatrudnienie w dotychczasowym miejscu pracy – w ogólnej liczbie pracowników którzy zakończyli udział w projekcie</t>
  </si>
  <si>
    <t>Odsetek dzieci w wieku 3 – 5 lat uczestniczących w różnych formach edukacji przedszkolnej w ramach Priorytetu na obszarach wiejskich w stosunku do ogólnej liczby dzieci w tej grupie</t>
  </si>
  <si>
    <t>Odsetek osób w wieku 25-64 lata, które uczestniczyły w formalnym kształceniu  ustawicznym (w ramach systemu oświaty) w stosunku do całkowitej liczby osób w tej grupie wiekowej</t>
  </si>
  <si>
    <t>Odsetek gmin, w których zrealizowano oddolne inicjatywy społeczne w ramach Priorytetu w stosunku do wszystkich gmin</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</si>
  <si>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</si>
  <si>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</si>
  <si>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</si>
  <si>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</si>
  <si>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</si>
  <si>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</si>
  <si>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</si>
  <si>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</si>
  <si>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osób należących do kadry szkoleniowej, które podniosły swoje kwalifikacje w sposób prowadzący do uzyskania powszechnie uznawanego certyfikatu</t>
  </si>
  <si>
    <t>Liczba przedsiębiorstw i osób zamierzających rozpocząć działalność gospodarczą, które skorzystały z usług świadczonych w akredytowanych instytucjach</t>
  </si>
  <si>
    <t>Liczba jednostek służby zdrowia, posiadających akredytację Centrum Monitorowania Jakości w Ochronie Zdrowia</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</si>
  <si>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</si>
  <si>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</si>
  <si>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</si>
  <si>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</si>
  <si>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</si>
  <si>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</si>
  <si>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</si>
  <si>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liczba pracowników socjalnych zatrudnionych w jednostkach organizacyjnych pomocy społecznej (OPS i PCPR)</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</si>
  <si>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</si>
  <si>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</si>
  <si>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</si>
  <si>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</si>
  <si>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</si>
  <si>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</si>
  <si>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</si>
  <si>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Łączna wartość projektów</t>
  </si>
  <si>
    <t>* Przy określaniu łącznej wartości projektów należy uwzględnić tylko wartość ich komponentu ponadnardowego</t>
  </si>
  <si>
    <t>Nie dotyczy</t>
  </si>
  <si>
    <t>K – kobiety, M – mężczyźni</t>
  </si>
  <si>
    <r>
      <t>Odsetek uczelni wyższych, które wdrożyły programy rozwojowe w stosunku do wszystkich uczelni</t>
    </r>
    <r>
      <rPr>
        <sz val="10"/>
        <color indexed="8"/>
        <rFont val="Times New Roman"/>
        <family val="1"/>
      </rPr>
      <t xml:space="preserve"> wyższych</t>
    </r>
  </si>
  <si>
    <r>
      <t xml:space="preserve">UWAGA:
</t>
    </r>
    <r>
      <rPr>
        <sz val="10"/>
        <rFont val="Times New Roman"/>
        <family val="1"/>
      </rPr>
      <t xml:space="preserve">Wartości wskaźników prezentujących liczbę osób, które zakończyły udział w projektach, powinny być zbieżne z wartościami wynikającymi z załącznika nr 3 </t>
    </r>
    <r>
      <rPr>
        <i/>
        <sz val="10"/>
        <rFont val="Times New Roman"/>
        <family val="1"/>
      </rPr>
      <t>„Przepływ uczestników projektów realizowanych w ramach Priorytetu”</t>
    </r>
    <r>
      <rPr>
        <sz val="10"/>
        <rFont val="Times New Roman"/>
        <family val="1"/>
      </rPr>
      <t>. Jeśli dane dotyczące wskaźników w okresie składania sprawozdania nie są dostępne, należy pod tabelą zamieścić komentarz, w jakim terminie będą mogły zostać przedstawione.</t>
    </r>
  </si>
  <si>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</si>
  <si>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Priorytetu</t>
  </si>
  <si>
    <t>Mr – wartość wskaźnika osiągnięta w okresie sprawozdawczym (wg stanu na koniec tego okresu)</t>
  </si>
  <si>
    <t>Priorytet/Działanie</t>
  </si>
  <si>
    <t>Nazwa instytucji</t>
  </si>
  <si>
    <t>Okres sprawozdawczy</t>
  </si>
  <si>
    <t>Ogółem</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</si>
  <si>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</si>
  <si>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</si>
  <si>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</si>
  <si>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</si>
  <si>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</si>
  <si>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</si>
  <si>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</si>
  <si>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</si>
  <si>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</si>
  <si>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</si>
  <si>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</si>
  <si>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</si>
  <si>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</si>
  <si>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</si>
  <si>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</si>
  <si>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</si>
  <si>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</si>
  <si>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</si>
  <si>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</si>
  <si>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</si>
  <si>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</si>
  <si>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</si>
  <si>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</si>
  <si>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w okresie objętym sprawozdaniem</t>
  </si>
  <si>
    <t>od początku realizacji Priorytetu</t>
  </si>
  <si>
    <t>Budżet jednostki samorządu terytorialnego</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</si>
  <si>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</si>
  <si>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</si>
  <si>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</si>
  <si>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</si>
  <si>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</si>
  <si>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</si>
  <si>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</si>
  <si>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</si>
  <si>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</si>
  <si>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</si>
  <si>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</si>
  <si>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</si>
  <si>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</si>
  <si>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</si>
  <si>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</si>
  <si>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</si>
  <si>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</si>
  <si>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</si>
  <si>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</si>
  <si>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</si>
  <si>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</si>
  <si>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</si>
  <si>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</si>
  <si>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</si>
  <si>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</si>
  <si>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</si>
  <si>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</si>
  <si>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</si>
  <si>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</si>
  <si>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</si>
  <si>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</si>
  <si>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</si>
  <si>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</si>
  <si>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</si>
  <si>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</si>
  <si>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</si>
  <si>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gmin, w których zrealizowano oddolne inicjatywy społeczne w ramach Priorytetu </t>
  </si>
  <si>
    <t>Liczba przedstawicieli reprezentatywnych partnerów społecznych na poziomie centralnym, którzy zostali objęci wsparciem w ramach Priorytetu</t>
  </si>
  <si>
    <t>Liczba pielęgniarek i położnych, które ukończyły studia pomostowe w ramach Priorytetu</t>
  </si>
  <si>
    <t>Liczba lekarzy deficytowych specjalizacji, którzy ukończyli w ramach Priorytetu pełen cykl kursów w ramach realizacji programu specjalizacji</t>
  </si>
  <si>
    <t>Inne (np. Fundusz Pracy, PFRON)</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</si>
  <si>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</si>
  <si>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</si>
  <si>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</si>
  <si>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</si>
  <si>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</si>
  <si>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</si>
  <si>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</si>
  <si>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</si>
  <si>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</si>
  <si>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</si>
  <si>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</si>
  <si>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</si>
  <si>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</si>
  <si>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</si>
  <si>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</si>
  <si>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</si>
  <si>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</si>
  <si>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</si>
  <si>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</si>
  <si>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</si>
  <si>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t>Wspólna realizacja projektów, wypracowywanie nowych rozwiązań</t>
  </si>
  <si>
    <t>L.p.</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</si>
  <si>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</si>
  <si>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</si>
  <si>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</si>
  <si>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</si>
  <si>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</si>
  <si>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</si>
  <si>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</si>
  <si>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</si>
  <si>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</si>
  <si>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</si>
  <si>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</si>
  <si>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w tym pracownicy znajdujący się w szczególnie niekorzystnej sytuacji</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</si>
  <si>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</si>
  <si>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</si>
  <si>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zawodów usystematyzowanych w Krajowych Ramach Kwalifikacji</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</si>
  <si>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</si>
  <si>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</si>
  <si>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</si>
  <si>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</si>
  <si>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</si>
  <si>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</si>
  <si>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</si>
  <si>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pracowników instytucji pomocy i integracji społecznej bezpośrednio zajmujących się aktywną integracją, którzy podnieśli swoje kwalifikacje w systemie pozaszkolnym</t>
  </si>
  <si>
    <t>Odsetek klientów instytucji pomocy społecznej będących w wieku aktywności zawodowej i nie pracujących, którzy w ramach Priorytetu zostali objęci działaniami aktywnej integracji</t>
  </si>
  <si>
    <t>Wskaźnik efektywności – odsetek beneficjentów, którzy podjęli pracę w okresie do 6 miesięcy po zakończeniu udziału w projekcie w łącznej liczbie osób, które wzięły udział w projektach</t>
  </si>
  <si>
    <t>Odsetek klientów instytucji pomocy społecznej, którzy zostali objęci kontraktami socjalnymi</t>
  </si>
  <si>
    <t xml:space="preserve"> - udział osób, które podjęły samozatrudnienie</t>
  </si>
  <si>
    <r>
      <t>Udział osób w wieku 50-64 lata, zarejestrowanych jako bezrobotne i poszukujące pracy, które podjęły pracę w okresie do 6 miesięcy po zakończeniu udziału w projekcie w łącznej liczbie osób, które zakończyły udział w projektach</t>
    </r>
    <r>
      <rPr>
        <sz val="10"/>
        <color indexed="8"/>
        <rFont val="Times New Roman"/>
        <family val="1"/>
      </rPr>
      <t>, w tym:</t>
    </r>
  </si>
  <si>
    <t>Wskaźnik aktywizacji – stosunek liczby osób, które rozpoczęły udział w formie aktywizacji do liczby osób, które w tym samym okresie czasu zarejestrowały się jako bezrobotne w grupie osób w wieku 50-64 lata</t>
  </si>
  <si>
    <t>Udział osób bezrobotnych i poszukujących pracy, które podjęły samozatrudnienie w łącznej liczbie osób, które podjęły pracę w okresie do 6 miesięcy po zakończeniu udziału w projekcie</t>
  </si>
  <si>
    <r>
      <t>c)</t>
    </r>
    <r>
      <rPr>
        <sz val="7"/>
        <rFont val="Times New Roman"/>
        <family val="1"/>
      </rPr>
      <t> </t>
    </r>
    <r>
      <rPr>
        <sz val="10"/>
        <rFont val="Times New Roman"/>
        <family val="1"/>
      </rPr>
      <t>osoby z terenów wiejskich</t>
    </r>
  </si>
  <si>
    <r>
      <t>b)</t>
    </r>
    <r>
      <rPr>
        <sz val="7"/>
        <rFont val="Times New Roman"/>
        <family val="1"/>
      </rPr>
      <t> </t>
    </r>
    <r>
      <rPr>
        <sz val="10"/>
        <rFont val="Times New Roman"/>
        <family val="1"/>
      </rPr>
      <t>osoby długotrwale bezrobotne</t>
    </r>
  </si>
  <si>
    <r>
      <t>a)</t>
    </r>
    <r>
      <rPr>
        <sz val="7"/>
        <rFont val="Times New Roman"/>
        <family val="1"/>
      </rPr>
      <t> </t>
    </r>
    <r>
      <rPr>
        <sz val="10"/>
        <rFont val="Times New Roman"/>
        <family val="1"/>
      </rPr>
      <t>osoby niepełnosprawne</t>
    </r>
  </si>
  <si>
    <t>Liczba osób, które ukończyły udział w stażach lub szkoleniach praktycznych w podziale na:</t>
  </si>
  <si>
    <t>- pracowników przedsiębiorstw w jednostkach naukowych</t>
  </si>
  <si>
    <t xml:space="preserve">- pracowników naukowych w przedsiębiorstwach </t>
  </si>
  <si>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</si>
  <si>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r>
      <t xml:space="preserve">Docelowa wartość wskaźnika – </t>
    </r>
    <r>
      <rPr>
        <sz val="9"/>
        <rFont val="Times New Roman"/>
        <family val="1"/>
      </rPr>
      <t xml:space="preserve">wartość określona na 2013 rok. Dla wybranych wskaźników produktu monitorowanych w niniejszym sprawozdaniu nie określono regionalnych wartości docelowych, w związku z czym w kolumnie 3 wskazano </t>
    </r>
    <r>
      <rPr>
        <i/>
        <sz val="9"/>
        <rFont val="Times New Roman"/>
        <family val="1"/>
      </rPr>
      <t>"Nie określono"</t>
    </r>
    <r>
      <rPr>
        <sz val="9"/>
        <rFont val="Times New Roman"/>
        <family val="1"/>
      </rPr>
      <t>, zaś w kolumnie 10 –</t>
    </r>
    <r>
      <rPr>
        <i/>
        <sz val="9"/>
        <rFont val="Times New Roman"/>
        <family val="1"/>
      </rPr>
      <t xml:space="preserve"> "Nie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</si>
  <si>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Inne wskaźniki określone w Planie Działania dla Priorytetu</t>
  </si>
  <si>
    <t>% osób bezrobotnych, które otrzymały wsparcie w ramach Priorytetu w okresie pierwszych 100 dni od dnia zarejestrowania w urzędzie pracy w grupie osób młodych (15-24 lata)</t>
  </si>
  <si>
    <t xml:space="preserve">Wskaźnik aktywizacji – stosunek liczby osób, które rozpoczęły udział w formie aktywizacji do liczby osób, które w tym samym okresie czasu zarejestrowały się jako bezrobotne w grupie osób młodych (15-24 lata) </t>
  </si>
  <si>
    <t>Udział osób bezrobotnych i poszukujących pracy w wieku 15-24 lata, które podjęły pracę w okresie do 6 miesięcy po zakończeniu udziału w projekcie w łącznej liczbie osób, które zakończyły udział w projektach, w tym:</t>
  </si>
  <si>
    <t>Priorytet/Działanie/Poddziałanie</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</si>
  <si>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</si>
  <si>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</si>
  <si>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Tabelę należy wypełnić na podstawie danych wprowadzonych do KSI SIMIK 07-13 wg stanu na koniec bieżącego okresu sprawozdawczego, które powinny być zgodne z informacjami przedstawionymi w sprawozdaniach z realizacji poszczególnych Działań za ten sam okres sprawozdawczy. W kolumnach 1-4 należy uwzględnić podpisane umowy i/lub wydane decyzje o dofinansowanie w ramach Priorytetu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t>
  </si>
  <si>
    <t>rozliczonych we wnioskach o płatność</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</si>
  <si>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</si>
  <si>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Umowy/decyzje o dofinansowaniu</t>
    </r>
    <r>
      <rPr>
        <sz val="9"/>
        <rFont val="Times New Roman"/>
        <family val="1"/>
      </rPr>
      <t xml:space="preserve"> w bloku I</t>
    </r>
    <r>
      <rPr>
        <i/>
        <sz val="9"/>
        <rFont val="Times New Roman"/>
        <family val="1"/>
      </rPr>
      <t>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Wydatki</t>
    </r>
    <r>
      <rPr>
        <b/>
        <sz val="9"/>
        <rFont val="Times New Roman"/>
        <family val="1"/>
      </rPr>
      <t xml:space="preserve">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</si>
  <si>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r>
      <t xml:space="preserve">Kolumna 1 </t>
    </r>
    <r>
      <rPr>
        <sz val="10"/>
        <rFont val="Times New Roman"/>
        <family val="1"/>
      </rPr>
      <t xml:space="preserve">- należy podać nr Priorytetu/Działania,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 xml:space="preserve">należy podać liczbę projektów objętych pomocą publiczną oraz pomocą </t>
    </r>
    <r>
      <rPr>
        <i/>
        <sz val="10"/>
        <rFont val="Times New Roman"/>
        <family val="1"/>
      </rPr>
      <t>de minimis</t>
    </r>
    <r>
      <rPr>
        <sz val="10"/>
        <rFont val="Times New Roman"/>
        <family val="1"/>
      </rPr>
      <t>, dla których dotychczas zostały zawarte umowy/ wydane decyzje o dofinanoswanie.</t>
    </r>
    <r>
      <rPr>
        <i/>
        <sz val="10"/>
        <rFont val="Times New Roman"/>
        <family val="1"/>
      </rPr>
      <t xml:space="preserve">
Kolumna 4</t>
    </r>
    <r>
      <rPr>
        <sz val="10"/>
        <rFont val="Times New Roman"/>
        <family val="1"/>
      </rPr>
      <t xml:space="preserve"> - należy podać liczbę projektów objętych pomocą publiczną oraz pomocą </t>
    </r>
    <r>
      <rPr>
        <i/>
        <sz val="10"/>
        <rFont val="Times New Roman"/>
        <family val="1"/>
      </rPr>
      <t>de minimis</t>
    </r>
    <r>
      <rPr>
        <sz val="10"/>
        <rFont val="Times New Roman"/>
        <family val="1"/>
      </rPr>
      <t xml:space="preserve">, dla których dotychczas zatwierdzony został co najmniej jednen wniosek o płatność.
</t>
    </r>
    <r>
      <rPr>
        <i/>
        <sz val="10"/>
        <rFont val="Times New Roman"/>
        <family val="1"/>
      </rPr>
      <t>Kolumna 5</t>
    </r>
    <r>
      <rPr>
        <sz val="10"/>
        <rFont val="Times New Roman"/>
        <family val="1"/>
      </rPr>
      <t xml:space="preserve"> - należy podać całkowitą wartość umów wskazanych w kol. 3.
</t>
    </r>
    <r>
      <rPr>
        <i/>
        <sz val="10"/>
        <rFont val="Times New Roman"/>
        <family val="1"/>
      </rPr>
      <t>Kolumna 6</t>
    </r>
    <r>
      <rPr>
        <sz val="10"/>
        <rFont val="Times New Roman"/>
        <family val="1"/>
      </rPr>
      <t xml:space="preserve"> - należy podać całkowitą wartość wydatków kwalifikowalnych, wynikającą z zatwierdzonych wniosków o płatność wskazanych w kolumnie 4.
</t>
    </r>
    <r>
      <rPr>
        <i/>
        <sz val="10"/>
        <rFont val="Times New Roman"/>
        <family val="1"/>
      </rPr>
      <t>Kolumna 7</t>
    </r>
    <r>
      <rPr>
        <sz val="10"/>
        <rFont val="Times New Roman"/>
        <family val="1"/>
      </rPr>
      <t xml:space="preserve"> - w odniesieniu do kol. 6 należy wyodrębnić tę część wydatków kwalifikowalnych, które dotyczą pomocy publicznej oraz pomocy </t>
    </r>
    <r>
      <rPr>
        <i/>
        <sz val="10"/>
        <rFont val="Times New Roman"/>
        <family val="1"/>
      </rPr>
      <t>de minimis</t>
    </r>
    <r>
      <rPr>
        <sz val="10"/>
        <rFont val="Times New Roman"/>
        <family val="1"/>
      </rPr>
      <t xml:space="preserve">. </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</si>
  <si>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</si>
  <si>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r>
      <t>Kolumna 1</t>
    </r>
    <r>
      <rPr>
        <sz val="10"/>
        <rFont val="Times New Roman"/>
        <family val="1"/>
      </rPr>
      <t xml:space="preserve"> - należy podać nr Priorytetu/Działania, w ramach którego została udzielona pomoc publiczna.
</t>
    </r>
    <r>
      <rPr>
        <i/>
        <sz val="10"/>
        <rFont val="Times New Roman"/>
        <family val="1"/>
      </rPr>
      <t>Kolumna 2</t>
    </r>
    <r>
      <rPr>
        <sz val="10"/>
        <rFont val="Times New Roman"/>
        <family val="1"/>
      </rPr>
      <t xml:space="preserve"> - należy podać liczbę projektów MŚP objętych pomocą publiczną oraz pomocą </t>
    </r>
    <r>
      <rPr>
        <i/>
        <sz val="10"/>
        <rFont val="Times New Roman"/>
        <family val="1"/>
      </rPr>
      <t>de minimis</t>
    </r>
    <r>
      <rPr>
        <sz val="10"/>
        <rFont val="Times New Roman"/>
        <family val="1"/>
      </rPr>
      <t>, dla których dotychczas zostały zawarte umowy/wydane decyzje o dofinansowanie</t>
    </r>
    <r>
      <rPr>
        <i/>
        <sz val="10"/>
        <rFont val="Times New Roman"/>
        <family val="1"/>
      </rPr>
      <t xml:space="preserve">
Kolumna 3</t>
    </r>
    <r>
      <rPr>
        <sz val="10"/>
        <rFont val="Times New Roman"/>
        <family val="1"/>
      </rPr>
      <t xml:space="preserve"> - należy podać liczbę projektów MŚP objętych pomocą publiczną oraz pomocą </t>
    </r>
    <r>
      <rPr>
        <i/>
        <sz val="10"/>
        <rFont val="Times New Roman"/>
        <family val="1"/>
      </rPr>
      <t>de minimis</t>
    </r>
    <r>
      <rPr>
        <sz val="10"/>
        <rFont val="Times New Roman"/>
        <family val="1"/>
      </rPr>
      <t>, dla których dotychczas zatwierdzony został co najmniej jeden wniosek o płatność.</t>
    </r>
    <r>
      <rPr>
        <i/>
        <sz val="10"/>
        <rFont val="Times New Roman"/>
        <family val="1"/>
      </rPr>
      <t xml:space="preserve">
Kolumna 4 </t>
    </r>
    <r>
      <rPr>
        <sz val="10"/>
        <rFont val="Times New Roman"/>
        <family val="1"/>
      </rPr>
      <t xml:space="preserve">- należy podać całkowitą wartość projektów MŚP wskazanych w kol. 2.
</t>
    </r>
    <r>
      <rPr>
        <i/>
        <sz val="10"/>
        <rFont val="Times New Roman"/>
        <family val="1"/>
      </rPr>
      <t xml:space="preserve">Kolumna 5 </t>
    </r>
    <r>
      <rPr>
        <sz val="10"/>
        <rFont val="Times New Roman"/>
        <family val="1"/>
      </rPr>
      <t xml:space="preserve">- należy podać całkowitą wartość wydatków kwalifikowalnych w ramach projektów MŚP wynikających z zatwierdzonych wniosków o płatność wskazanych w kolumnie 3.
</t>
    </r>
    <r>
      <rPr>
        <i/>
        <sz val="10"/>
        <rFont val="Times New Roman"/>
        <family val="1"/>
      </rPr>
      <t>Kolumna 6</t>
    </r>
    <r>
      <rPr>
        <sz val="10"/>
        <rFont val="Times New Roman"/>
        <family val="1"/>
      </rPr>
      <t xml:space="preserve"> - w odniesieniu do kolumny 5 należy wyodrębnić tę część wydatków kwalifikowalnych w ramach projektów MŚP, które dotyczą pomocy publicznej oraz pomocy </t>
    </r>
    <r>
      <rPr>
        <i/>
        <sz val="10"/>
        <rFont val="Times New Roman"/>
        <family val="1"/>
      </rPr>
      <t>de minimis</t>
    </r>
    <r>
      <rPr>
        <sz val="10"/>
        <rFont val="Times New Roman"/>
        <family val="1"/>
      </rPr>
      <t xml:space="preserve">.
</t>
    </r>
    <r>
      <rPr>
        <i/>
        <sz val="10"/>
        <rFont val="Times New Roman"/>
        <family val="1"/>
      </rPr>
      <t>Kolumny 7, 8 i 9</t>
    </r>
    <r>
      <rPr>
        <sz val="10"/>
        <rFont val="Times New Roman"/>
        <family val="1"/>
      </rPr>
      <t xml:space="preserve"> - należy podać całkowitą kwotę środków zakwalifikowanych jako pomoc publiczna i pomoc </t>
    </r>
    <r>
      <rPr>
        <i/>
        <sz val="10"/>
        <rFont val="Times New Roman"/>
        <family val="1"/>
      </rPr>
      <t>de minimis</t>
    </r>
    <r>
      <rPr>
        <sz val="10"/>
        <rFont val="Times New Roman"/>
        <family val="1"/>
      </rPr>
      <t xml:space="preserve"> na podstawie zatwierdzonych wniosków o płatność w poszczególnych 
kategoriach wielkości przedsiębiorstwa (tj. mikro, małych i średnich przedsiębiorstwach zdefiniowanych zgodnie z </t>
    </r>
    <r>
      <rPr>
        <i/>
        <sz val="10"/>
        <rFont val="Times New Roman"/>
        <family val="1"/>
      </rPr>
      <t>Zasadami udzielania pomocy publicznej w ramach PO KL</t>
    </r>
    <r>
      <rPr>
        <sz val="10"/>
        <rFont val="Times New Roman"/>
        <family val="1"/>
      </rPr>
      <t>).</t>
    </r>
  </si>
  <si>
    <t>Zgodnie z przypisami zawartymi w SzOP (nr 14 i 44),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</si>
  <si>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 xml:space="preserve">Samozatrudnieni </t>
    </r>
    <r>
      <rPr>
        <sz val="9"/>
        <rFont val="Times New Roman"/>
        <family val="1"/>
      </rPr>
      <t>– osoby fizyczne prowadzące działalność gospodarczą, nie zatrudniające pracowników.</t>
    </r>
  </si>
  <si>
    <t>Udział osób bezrobotnych i poszukujących pracy, które podjęły pracę w okresie do 6 miesięcy po zakończeniu udziału w projekcie w łącznej liczbie  osób, które zakończyły udział w projektach i w podziale na grupy:</t>
  </si>
  <si>
    <r>
      <t>c)</t>
    </r>
    <r>
      <rPr>
        <sz val="7"/>
        <rFont val="Times New Roman"/>
        <family val="1"/>
      </rPr>
      <t xml:space="preserve"> </t>
    </r>
    <r>
      <rPr>
        <sz val="10"/>
        <rFont val="Times New Roman"/>
        <family val="1"/>
      </rPr>
      <t>osoby z terenów wiejskich</t>
    </r>
  </si>
  <si>
    <r>
      <t>b)</t>
    </r>
    <r>
      <rPr>
        <sz val="7"/>
        <rFont val="Times New Roman"/>
        <family val="1"/>
      </rPr>
      <t>  </t>
    </r>
    <r>
      <rPr>
        <sz val="10"/>
        <rFont val="Times New Roman"/>
        <family val="1"/>
      </rPr>
      <t>osoby długotrwale bezrobotne</t>
    </r>
  </si>
  <si>
    <t>a) osoby niepełnosprawne</t>
  </si>
  <si>
    <t>Wskaźnik aktywizacji – stosunek liczby osób, które rozpoczęły udział w formie aktywizacji do liczby osób, które w tym samym okresie czasu zarejestrowały się jako bezrobotne (w grupie osób znajdujących się w szczególnie trudnej sytuacji na rynku pracy) i w grupach:</t>
  </si>
  <si>
    <t>Odsetek kluczowych pracowników PSZ, którzy zakończyli udział w szkoleniach realizowanych w systemie pozaszkolnym, istotnych z punktu widzenia regionalnego rynku pracy</t>
  </si>
  <si>
    <t>Udział osób bezrobotnych i poszukujących pracy, które podjęły pracę w okresie do 6 miesięcy po zakończeniu udziału w projekcie w łącznej liczbie osób, które zakończyły udział w projektach, w tym:</t>
  </si>
  <si>
    <t>Wskaźnik aktywizacji – stosunek liczby osób, które rozpoczęły udział w formie  aktywizacji do liczby osób, które w tym samym okresie czasu zarejestrowały się jako bezrobotne</t>
  </si>
  <si>
    <t>- udział osób, które podjęły samozatrudnienie</t>
  </si>
  <si>
    <t>c) partnerstwa publiczno - społeczne</t>
  </si>
  <si>
    <t>Udział osób, które podjęły pracę w okresie do 6 miesięcy po zakończeniu udziału w projekcie w łącznej liczbie osób, które zakończyły udział w projektach, w tym:</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</si>
  <si>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</si>
  <si>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</si>
  <si>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r>
  </si>
  <si>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</si>
  <si>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</si>
  <si>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</si>
  <si>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</si>
  <si>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</si>
  <si>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</si>
  <si>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</si>
  <si>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</si>
  <si>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</si>
  <si>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</si>
  <si>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</si>
  <si>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</si>
  <si>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</si>
  <si>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</si>
  <si>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</si>
  <si>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Stopień realizacji wskaźnika</t>
  </si>
  <si>
    <t>10=(9/3)*100</t>
  </si>
  <si>
    <t>Załącznik nr 1. Monitorowanie projektów ponadnarodowych i innowacyjnych</t>
  </si>
  <si>
    <t>ponadgimnazjalne</t>
  </si>
  <si>
    <t>…</t>
  </si>
  <si>
    <t>Liczba osób, które zakończyły udział w projektach realizowanych w ramach Priorytetu</t>
  </si>
  <si>
    <t>Liczba programów rozwojowych wdrożonych przez uczelnie w ramach Priorytetu</t>
  </si>
  <si>
    <t>Liczba instytucji wspierających ekonomię społeczną, które otrzymały wsparcie w ramach Priorytetu</t>
  </si>
  <si>
    <t>Liczba szkół (podstawowych, gimnazjów i ponadgimnazjalnych prowadzących kształcenie ogólne), które zrealizowały projekty rozwojowe w ramach Priorytetu</t>
  </si>
  <si>
    <t>Liczba osób dorosłych w wieku 25-64 lata, które uczestniczyły w formalnym kształceniu ustawicznym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</si>
  <si>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</si>
  <si>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</si>
  <si>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</si>
  <si>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</si>
  <si>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</si>
  <si>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</si>
  <si>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</si>
  <si>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</si>
  <si>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</si>
  <si>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</si>
  <si>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</si>
  <si>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Załącznik nr 9. Informacje o zaliczkach przekazanych na rzecz beneficjentów (w PLN)</t>
  </si>
  <si>
    <t>2.1. Wartości wskaźników rezultatu</t>
  </si>
  <si>
    <t>2.2 Wartości wskaźników produktu</t>
  </si>
  <si>
    <t>Liczba przedsiębiorstw</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</si>
  <si>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</si>
  <si>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</si>
  <si>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</si>
  <si>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</si>
  <si>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</si>
  <si>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</si>
  <si>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</si>
  <si>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</si>
  <si>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KOMENTARZ</t>
  </si>
  <si>
    <t>Liczba projektów analitycznych i badawczych zrealizowanych w ramach Planu Działań</t>
  </si>
  <si>
    <t>Liczba pracowników nadzoru pedagogicznego, którzy zakończyli udział w projekcie w ramach Priorytetu</t>
  </si>
  <si>
    <t>Liczba szkół i placówek kształcenia zawodowego, które wdrożyły programy rozwojowe</t>
  </si>
  <si>
    <t>Zawarte umowy/wydane decyzje o dofinansowanie (PLN)</t>
  </si>
  <si>
    <t>Liczba</t>
  </si>
  <si>
    <t>Wartość ogółem</t>
  </si>
  <si>
    <t>w tym krajowy wkład publiczny</t>
  </si>
  <si>
    <t>w tym środki prywatne</t>
  </si>
  <si>
    <t>w bieżącym okresie sprawozdawczym</t>
  </si>
  <si>
    <t>5=6+10</t>
  </si>
  <si>
    <t>6=7+8+9</t>
  </si>
  <si>
    <t>Wydatki uznane za kwalifikowalne w zatwierdzonych wnioskach o płatność od początku realizacji Priorytetu (PLN)</t>
  </si>
  <si>
    <t>Nie określono</t>
  </si>
  <si>
    <t>Proszę krótko opisać zakładane produkty (narzędzia/modele/instrumenty).</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</si>
  <si>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</si>
  <si>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</si>
  <si>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</si>
  <si>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</si>
  <si>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</si>
  <si>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</si>
  <si>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</si>
  <si>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</si>
  <si>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</si>
  <si>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</si>
  <si>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Odsetek projektów instytucji pomocy społecznej realizowanych w partnerstwie w ramach Priorytetu, w tym:</t>
  </si>
  <si>
    <t>a) partnerstwa z publicznymi służbami zatrudnienia</t>
  </si>
  <si>
    <t>b) partnerstwa z innymi instytucjami pomocy społecznej</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</si>
  <si>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</si>
  <si>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t>Odsetek osób należących do kadry szkoleniowej, którzy uzyskali certyfikat – w ogólnej liczbie osób należących do kadry szkoleniowej</t>
  </si>
  <si>
    <t>Odsetek przedsiębiorstw korzystających z usług świadczonych na rzecz rozwoju przedsiębiorczości w akredytowanych instytucjach – w ogólnej liczbie funkcjonujących przedsiębiorstw</t>
  </si>
  <si>
    <t>Odsetek przedsiębiorstw, które inwestują w szkolenie pracowników w ogólnej liczbie aktywnych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</si>
  <si>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</si>
  <si>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r>
      <t xml:space="preserve">Tabelę należy wypełnić w oparciu o informacje przekazane w ramach sprawozdań z realizacji poszczególnych Działań za ten sam okres sprawozdawczy. 
W kolumnach 2-3 należy wykazać wartość wszystkich zaliczek dotychczas wypłaconych beneficjentom, w tym zaliczek wypłaconych przez Bank Gospodarstwa Krajowego, uwzględniając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</si>
  <si>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</si>
  <si>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</si>
  <si>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</si>
  <si>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</si>
  <si>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</si>
  <si>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</si>
  <si>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</si>
  <si>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</si>
  <si>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</si>
  <si>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</si>
  <si>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ROK 2009</t>
  </si>
  <si>
    <t>WOJEWÓDZKI URZĄD PRACY W SZCZECINIE</t>
  </si>
  <si>
    <t>Ogółem Działanie 6.1</t>
  </si>
  <si>
    <t>Ogółem Działanie 6.2</t>
  </si>
  <si>
    <t>Ogółem Działanie 6.3</t>
  </si>
  <si>
    <t>Ogółem Priorytet VI</t>
  </si>
  <si>
    <t>Poddziałanie 6.1.1</t>
  </si>
  <si>
    <t>Poddziałanie 6.1.2</t>
  </si>
  <si>
    <t>Poddziałanie 7.1.1</t>
  </si>
  <si>
    <t>Poddziałanie 7.1.2</t>
  </si>
  <si>
    <t>Ogółem Działanie 7.1</t>
  </si>
  <si>
    <t>Poddziałanie 7.2.1</t>
  </si>
  <si>
    <t>Poddziałanie 7.2.2</t>
  </si>
  <si>
    <t>Ogółem Działanie 7.2</t>
  </si>
  <si>
    <t>Ogółem Działanie 7.3</t>
  </si>
  <si>
    <t>Ogółem Priorytet VII</t>
  </si>
  <si>
    <t>Poddziałanie 8.1.1</t>
  </si>
  <si>
    <t>Poddziałanie 8.1.2</t>
  </si>
  <si>
    <t>Poddziałanie 8.1.3</t>
  </si>
  <si>
    <t>Poddziałanie 8.1.4</t>
  </si>
  <si>
    <t>Ogółem Działanie 8.1</t>
  </si>
  <si>
    <t>Poddziałanie 8.2.1</t>
  </si>
  <si>
    <t>Poddziałanie 8.2.2</t>
  </si>
  <si>
    <t>Ogółem Działanie 8.2</t>
  </si>
  <si>
    <t>Ogółem Priorytet VIII</t>
  </si>
  <si>
    <t>Poddziałanie 9.1.1</t>
  </si>
  <si>
    <t>Poddziałanie 9.1.2</t>
  </si>
  <si>
    <t>Poddziałanie 9.1.3</t>
  </si>
  <si>
    <t>Ogółem Działanie 9.1</t>
  </si>
  <si>
    <t>Ogółem Działanie 9.2</t>
  </si>
  <si>
    <t>Ogółem Działanie 9.3</t>
  </si>
  <si>
    <t>Ogółem Działanie 9.4</t>
  </si>
  <si>
    <t>Ogółem Działanie 9.5</t>
  </si>
  <si>
    <t>Ogółem Priorytet IX</t>
  </si>
  <si>
    <t>Działanie 6.1</t>
  </si>
  <si>
    <t>Działanie 6.2</t>
  </si>
  <si>
    <t>Działanie 6.3</t>
  </si>
  <si>
    <t>Działanie 7.1</t>
  </si>
  <si>
    <t>Działanie 7.2</t>
  </si>
  <si>
    <t>Działanie 7.3</t>
  </si>
  <si>
    <t>Działanie 8.1</t>
  </si>
  <si>
    <t>Działanie 8.2</t>
  </si>
  <si>
    <t>Działanie 9.1</t>
  </si>
  <si>
    <t>Działanie 9.2</t>
  </si>
  <si>
    <t>Działanie 9.3</t>
  </si>
  <si>
    <t>Działanie 9.4</t>
  </si>
  <si>
    <t>Działanie 9.5</t>
  </si>
  <si>
    <t>Priorytet VI</t>
  </si>
  <si>
    <t>Priorytet VII</t>
  </si>
  <si>
    <t>Priorytet VIII</t>
  </si>
  <si>
    <t>Priorytet IX</t>
  </si>
  <si>
    <t>Rozporządzenie Ministra Rozwoju Regionalnego z 06.05.2008r. w sprawie udzielania pomocy publicznej w ramach Programu Operacyjnego Kapitał Ludzki (Dz. U.
Nr 90, poz. 557, z późn. zm.)</t>
  </si>
  <si>
    <t>-</t>
  </si>
  <si>
    <t>nie dotyczy</t>
  </si>
  <si>
    <t>Komentarz:</t>
  </si>
  <si>
    <t>Poddziałanie 7.1.3</t>
  </si>
  <si>
    <t>nie określono</t>
  </si>
  <si>
    <t xml:space="preserve">Komentarz: </t>
  </si>
  <si>
    <t>Różnica pomiędzy wartościami dotyczącymi osób, które zakończyły udział w projektach w tabeli w załączniku nr 2 i tabeli w załaczniku nr 3 wynika ze specyfiki Działania 8.2. W obrębie wskaźnika Liczba pracujących osób dorosłych, które zakończyły udział w projektach szkoleniowych  wykazywane są osoby, które zakończyły udział w projektach w ramach Działania 8.1. Z Działania 8.2 wykazywane są w tabeli w załączniku nr 2 tylko osoby, które rozpoczęły udział w projektach (wskaźniki : Liczba osób, które były objęte wsparciem w zakresie rozpoczynania własnej działalności gospodarczej typu spin off lub spin out oraz Liczba doktorantów, którzy otrzymali stypendia naukowe). W okresie 01.01.2009r. - 31.12.2009r. w ramach Działania 8.2. - 92 osoby zakończyły udział w projektach. Narastająco od poczatku realizacji Priorytetu  - 92 osoby. Łączna liczba osób, które zakończyły udział w projektach pozostaje spójna.</t>
  </si>
  <si>
    <t>Niezgodność sumy podkategorii  zatrudnienia z wartościami ogółem wynika z faktu, iż w projektach nr POKL.08.01.01-32-002/07 i POKL.08.01.01-32-049/07 w ramach poddziałania 8.1.1 oraz POKL.08.02.01-32-007/08 i POKL.08.02.01-32-017/08 w ramach poddziałania 8.2.1 uczestnicy wykazani zostali tylko w ramach kategorii głównej - zatrudnieni ogółem.</t>
  </si>
  <si>
    <r>
      <rPr>
        <sz val="10"/>
        <rFont val="Times New Roman"/>
        <family val="1"/>
      </rPr>
      <t xml:space="preserve">W ramach Poddziałania 7.1.1 i 7.1.2  podpisano aneksy do umów zawartych w 2008 r. skutkujących zwiększeniem kwoty wynikającej z </t>
    </r>
    <r>
      <rPr>
        <i/>
        <sz val="10"/>
        <rFont val="Times New Roman"/>
        <family val="1"/>
      </rPr>
      <t>Bilansu realizacji projektu systemowego</t>
    </r>
    <r>
      <rPr>
        <sz val="10"/>
        <rFont val="Times New Roman"/>
        <family val="1"/>
      </rPr>
      <t xml:space="preserve">  o wartości wynikające z aneksu; w przypadku poddziałania 7.1.3 podpisano uchwałę z Samorządem Województwa Zachodniopomorskiego. 
</t>
    </r>
    <r>
      <rPr>
        <sz val="10"/>
        <color indexed="8"/>
        <rFont val="Times New Roman"/>
        <family val="1"/>
      </rPr>
      <t xml:space="preserve">W roku 2008 po terminie złożenia sprawozdania dokonano korekt podziału źródeł w rozliczonych wnioskach o płatność w ramach Poddziałań 7.1.1 i 7.1.2. Po korekcie poszczególne źrodła wynoszą: 
7.1.1: BP-1 531 275,48; JST-189 719,21; 
7.1.2: BP-3 220 377,51; JST-403 796,08; inne źródła - 80 761,09 ). Wprowadzone zmiany nie wpłynęły na ogólną wartość rozliczanych wniosków o płatność. </t>
    </r>
    <r>
      <rPr>
        <sz val="11"/>
        <color indexed="8"/>
        <rFont val="Times New Roman"/>
        <family val="1"/>
      </rPr>
      <t xml:space="preserve">
</t>
    </r>
    <r>
      <rPr>
        <b/>
        <u val="single"/>
        <sz val="11"/>
        <color indexed="8"/>
        <rFont val="Times New Roman"/>
        <family val="1"/>
      </rPr>
      <t>W ramach Działania 7.1 w kolumnie 3 (wartość ogółem) wykazano łączną wartość umów (z wkładem własnym), natomiast w kolumnie 4 (w tym krajowy wkład publiczny) wykazano jedynie środki dotyczące dofinansowania które</t>
    </r>
    <r>
      <rPr>
        <b/>
        <u val="single"/>
        <sz val="11"/>
        <color indexed="30"/>
        <rFont val="Times New Roman"/>
        <family val="1"/>
      </rPr>
      <t xml:space="preserve"> </t>
    </r>
    <r>
      <rPr>
        <b/>
        <u val="single"/>
        <sz val="12"/>
        <color indexed="30"/>
        <rFont val="Times New Roman"/>
        <family val="1"/>
      </rPr>
      <t>IP przekazuje do Wnioskodawcy.</t>
    </r>
  </si>
  <si>
    <r>
      <t xml:space="preserve">Rozbieżność pomiędzy sprawozdaniem a raportem z systemu KSI SIMIK 2007-2013 wygenerowanym w dniu 31.12.2009 r. wynika z błędnego zaklasyfikowania kwoty </t>
    </r>
    <r>
      <rPr>
        <b/>
        <sz val="12"/>
        <color indexed="30"/>
        <rFont val="Times New Roman"/>
        <family val="1"/>
      </rPr>
      <t>7 800 zł</t>
    </r>
    <r>
      <rPr>
        <sz val="10"/>
        <rFont val="Times New Roman"/>
        <family val="1"/>
      </rPr>
      <t xml:space="preserve"> jako "inne krajowe środki publiczne -kwota wydatków kwalifikowalnych" w okresie sprawozdawczym. Wartość ta powinna znaleźć się w polu Prywatne - kwota wydatków kwalifikowalnych. Błąd został poprawiony w KSI SIMIK 2007-2013 po zakończeniu okresu sprawozdawczego w dniu 05.01.2010 r. Niezgodność dotyczy wniosku o płatność nr POKL.08.01.01-32-107/08-02. Dane wykazane w sprawozdaniu uwzględniają poprawiony błąd.
W ramach Poddziałania 8.1.1 w sprawozdaniu za 2008 r. wykazano podpisanych 65 umów o dofinansowanie projektu, natomiast do systemu KSI wprowadzono 64 umowy - brakujące dane zostały wprowadzone w dniu 05.01.2009 r. (nr umowy: UDA-POKL.08.01.01-32-009/08-00, wartość ogółem i dofinansowania/krajowy wkład publiczny Projektu: 488 830,00 zł). W ramach Poddziałania 8.1.2 w sprawozdaniu za 2008 r. wykazano podpisane 2 umowy o dofinansowanie projektu, natomiast do systemu KSI wprowadzono 1 umowę - brakujące dane zostały wprowadzone w dniu 07.01.2009 r. (nr umowy: UDA-POKL.08.01.02-32-013/08-00, wartość ogółem Projektu: 386 652,00 zł, wartość dofinansowania/krajowy wkład publiczny Projektu: 346 726,80 zł). 
</t>
    </r>
    <r>
      <rPr>
        <b/>
        <u val="single"/>
        <sz val="11"/>
        <rFont val="Times New Roman"/>
        <family val="1"/>
      </rPr>
      <t>Dane wykazane w obecnym sprawozdaniu są poprawne - wymienione powyżej dwie umowy (POKL.08.01.01-32-009/08 oraz  POKL.08.01.02-32-013/08) wprowadzone do KSI SIMIK w dniach 05.01.2009r. oraz 07.01.2009r.</t>
    </r>
    <r>
      <rPr>
        <b/>
        <u val="single"/>
        <sz val="11"/>
        <color indexed="30"/>
        <rFont val="Times New Roman"/>
        <family val="1"/>
      </rPr>
      <t xml:space="preserve"> </t>
    </r>
    <r>
      <rPr>
        <b/>
        <u val="single"/>
        <sz val="12"/>
        <color indexed="30"/>
        <rFont val="Times New Roman"/>
        <family val="1"/>
      </rPr>
      <t xml:space="preserve">nie są uwzględnione w liczbie umów podpisanych w bieżącym okresie sprawozdawczym. </t>
    </r>
  </si>
  <si>
    <t>Brak danych GUS</t>
  </si>
  <si>
    <t>Wskaźnik rezultatu "Odsetek nauczycieli kształcenia zawodowego, którzy podnieśli swoje kompetencje w wyniku doskonalenia zawodowego, w krótkich formach, w relacji do ogólnej liczby nauczycieli kształcenia zawodowego w Województwie Zachodniopomorskim" nie został wyliczony z uszczegółowieniem na kobiety i mężczyzn ze względu na brak przedmiotowej informacji w periodycznej publikacji GUS.</t>
  </si>
  <si>
    <r>
      <t xml:space="preserve">Wartość wskaźnika </t>
    </r>
    <r>
      <rPr>
        <i/>
        <sz val="10"/>
        <rFont val="Times New Roman"/>
        <family val="1"/>
      </rPr>
      <t>Odsetek przedsiębiorstw, których pracownicy zakończyli udział w szkoleniach w ramach Priorytetu - w ogólnej liczbie aktywnych przedsiębiorstw (projekty o charakterze regionalnym)</t>
    </r>
    <r>
      <rPr>
        <sz val="10"/>
        <rFont val="Times New Roman"/>
        <family val="1"/>
      </rPr>
      <t xml:space="preserve"> w okresie sprawozdawczym wynosi 0%. Zerowy stopień realizacji wskaźnika wynika z faktu, iż wartość wskaźnika produktu, który stanowi licznik ww. wskaźnika rezultatu - </t>
    </r>
    <r>
      <rPr>
        <i/>
        <sz val="10"/>
        <rFont val="Times New Roman"/>
        <family val="1"/>
      </rPr>
      <t>Liczba przedsiębiorstw, które zostały objęte wsparciem w zakresie projektów szkoleniowych</t>
    </r>
    <r>
      <rPr>
        <sz val="10"/>
        <rFont val="Times New Roman"/>
        <family val="1"/>
      </rPr>
      <t xml:space="preserve"> w okresie sprawozdawczym wynosi 0. Zerowa wartość wskaźnika produktu wynika  z faktu, że na skutek regulacji prawnej (dotyczącej późnego wejścia w życie zmian odnośnie udzielania pomocy publicznej) projekty, w których powyższy wskaźnik jest monitorowany rozpoczęły realizację dopiero pod koniec roku 2009. Do dnia 31.12.2009 r. żaden wniosek o płatność dotyczący ww. typu projektów nie został zatwiedzony.
Wartość wskaźnika </t>
    </r>
    <r>
      <rPr>
        <i/>
        <sz val="10"/>
        <rFont val="Times New Roman"/>
        <family val="1"/>
      </rPr>
      <t xml:space="preserve">Relacja liczby pracowników zagrożonych negatywnymi skutkami restrukturyzacji objętych działaniami szybkiego reagowania w stosunku do liczby pracowników objętych zwolnieniami grupowymi, zgłaszanymi do urzędów pracy </t>
    </r>
    <r>
      <rPr>
        <sz val="10"/>
        <rFont val="Times New Roman"/>
        <family val="1"/>
      </rPr>
      <t>w okresie sprawozdawczym wynosi 0%.
Zerowy stopień realizacji wskaźnika wynika z faktu, iż wartość wskaźnika produktu, który stanowi licznik ww. wskaźnika rezultatu - L</t>
    </r>
    <r>
      <rPr>
        <i/>
        <sz val="10"/>
        <rFont val="Times New Roman"/>
        <family val="1"/>
      </rPr>
      <t>iczba 
pracowników zagrożonych negatywnymi skutkami procesów restrukturyzacji w przedsiębiorstwach, którzy zostali objęci działaniami szybkiego
reagowania</t>
    </r>
    <r>
      <rPr>
        <sz val="10"/>
        <rFont val="Times New Roman"/>
        <family val="1"/>
      </rPr>
      <t xml:space="preserve"> w okresie sprawozdawczym wynosi 0. 
Powodem zerowej wartości wskaźnika produktu jest brak w okresie sprawozdawczym wniosków o płatność, w których wymieniony wskaźnik
jest monitorowany. Małe zainteresowanie danymi typami projektów oraz w nielicznych przypadkach niewystarczająca jakość złożonych wniosków aplikacyjnych uniemożliwiające podpisanie z Projektodawcami umów o dofinansowanie dodatkowo wpływa negatywnie na realizację wartości docelowych ww wskaźników.</t>
    </r>
  </si>
  <si>
    <r>
      <t xml:space="preserve">Różnica pomiędzy wartościami dotyczącymi osób, które zakończyły udział w projektach w tabeli w załączniku nr 2 i tabeli w załaczniku nr 3 wynika ze specyfiki Działania 8.2. W obrębie wskaźnika </t>
    </r>
    <r>
      <rPr>
        <i/>
        <sz val="10"/>
        <rFont val="Times New Roman"/>
        <family val="1"/>
      </rPr>
      <t xml:space="preserve">Liczba pracujących osób dorosłych, które zakończyły udział w projektach szkoleniowych </t>
    </r>
    <r>
      <rPr>
        <sz val="10"/>
        <rFont val="Times New Roman"/>
        <family val="1"/>
      </rPr>
      <t xml:space="preserve"> wykazywane są osoby, które zakończyły udział w projektach w ramach Działania 8.1. Z Działania 8.2 wykazywane są w tabeli w załączniku nr 2 tylko osoby, które rozpoczęły udział w projektach (wskaźniki: </t>
    </r>
    <r>
      <rPr>
        <i/>
        <sz val="10"/>
        <rFont val="Times New Roman"/>
        <family val="1"/>
      </rPr>
      <t xml:space="preserve">Liczba osób, które były objęte wsparciem w zakresie rozpoczynania własnej działalności gospodarczej typu spin off lub spin out </t>
    </r>
    <r>
      <rPr>
        <sz val="10"/>
        <rFont val="Times New Roman"/>
        <family val="1"/>
      </rPr>
      <t>oraz</t>
    </r>
    <r>
      <rPr>
        <i/>
        <sz val="10"/>
        <rFont val="Times New Roman"/>
        <family val="1"/>
      </rPr>
      <t xml:space="preserve"> Liczba doktorantów, którzy otrzymali stypendia naukowe </t>
    </r>
    <r>
      <rPr>
        <sz val="10"/>
        <rFont val="Times New Roman"/>
        <family val="1"/>
      </rPr>
      <t>). W okresie 01.01.2009r. - 31.12.2009r. w ramach Działania 8.2. - 92 osoby zakończyły udział w projektach. Narastająco od poczatku realizacji Priorytetu  - 92 osoby. Łączna liczba osób, które zakończyły udział w projektach pozostaje spójna.</t>
    </r>
  </si>
  <si>
    <t>Tabela jest niezgodna ze Sprawozdaniem rocznym za 2008 rok ze względu na skorygowanie załączników nr 2 do wniosków o płatność, które zostały zatwierdzone i wprowadzone do KSI w 2008 roku.</t>
  </si>
  <si>
    <t>Tabela jest niezgodna ze Sprawozdaniem rocznym za 2008 rok ze względu na skorygowanie załączników nr 2 do wniosków o płatność, które zostały zatwierdzone 
i wprowadzone do KSI w 2008 roku.</t>
  </si>
  <si>
    <r>
      <t xml:space="preserve">
W ramach</t>
    </r>
    <r>
      <rPr>
        <b/>
        <sz val="12"/>
        <rFont val="Times New Roman"/>
        <family val="1"/>
      </rPr>
      <t xml:space="preserve"> Działania 9.2</t>
    </r>
    <r>
      <rPr>
        <sz val="10"/>
        <rFont val="Times New Roman"/>
        <family val="1"/>
      </rPr>
      <t xml:space="preserve"> kolumna </t>
    </r>
    <r>
      <rPr>
        <b/>
        <sz val="11"/>
        <rFont val="Times New Roman"/>
        <family val="1"/>
      </rPr>
      <t xml:space="preserve">7 i 8 </t>
    </r>
    <r>
      <rPr>
        <sz val="10"/>
        <rFont val="Times New Roman"/>
        <family val="1"/>
      </rPr>
      <t xml:space="preserve">są niezgodne z raportami IZ ze względu na usunięcie z KSI, w styczniu 2010 r., wniosku o płatność nr POKL.09.02.00-32-026/08-04. Wydatki uznane za kwalifikowalne w przedmiotowym wniosku o płatność wynosiły: </t>
    </r>
    <r>
      <rPr>
        <b/>
        <u val="single"/>
        <sz val="11"/>
        <rFont val="Times New Roman"/>
        <family val="1"/>
      </rPr>
      <t>71 245,98 zł w ramach Budżetu państwa i 10 671,51 zł w ramach Budżetu jednostki samorządu terytorialnego</t>
    </r>
    <r>
      <rPr>
        <sz val="10"/>
        <rFont val="Times New Roman"/>
        <family val="1"/>
      </rPr>
      <t>. Powodem usunięcia było pomniejszenie wydatków kwalifikowalnych o wydatki niekwalifikowalne przez Opiekuna projektu.</t>
    </r>
  </si>
  <si>
    <t>Sprawozdanie z kontroli POKL - 2009 ROK</t>
  </si>
  <si>
    <t>L.p</t>
  </si>
  <si>
    <t>Działanie</t>
  </si>
  <si>
    <t>Nr umowy</t>
  </si>
  <si>
    <t>Tytuł projektu</t>
  </si>
  <si>
    <t>Okres realizacji projektu</t>
  </si>
  <si>
    <t>Jednostka kontrolowana</t>
  </si>
  <si>
    <t>Numer wniosku beneficjenta o płatność objęty zakresem kontroli</t>
  </si>
  <si>
    <t>Rodzaj kontroli: planowa/ad hoc, kontrola w siedzibie beneficjenta/wizyta monitoringowa</t>
  </si>
  <si>
    <t>Data kontroli</t>
  </si>
  <si>
    <t>Zespół kontrolujący
(inicjały)</t>
  </si>
  <si>
    <t xml:space="preserve">Planowana data kontroli wg Rocznego Planu Kontroli </t>
  </si>
  <si>
    <t>Zakres kontroli*</t>
  </si>
  <si>
    <t>Główne ustalenia kontroli</t>
  </si>
  <si>
    <t>Kwota wydatku niekwalifikowalnego**</t>
  </si>
  <si>
    <t>Zalecenia pokontrolne wraz z terminem ich realizacji</t>
  </si>
  <si>
    <t>Informacje odnośnie stanu realizacji zalecenia</t>
  </si>
  <si>
    <t>6.3</t>
  </si>
  <si>
    <t>UDA-POKL.06.03.00-32-015/08-00</t>
  </si>
  <si>
    <t>Pyrzycka aktywizacja zawodowa cz. I</t>
  </si>
  <si>
    <t>01.10.2008 -       31.01.2009</t>
  </si>
  <si>
    <t xml:space="preserve">„Link Edukacja” Tomasz Matejuk </t>
  </si>
  <si>
    <t>Do dnia kontroli nie został zatwierdzony wniosek o płatność</t>
  </si>
  <si>
    <t>doraźna</t>
  </si>
  <si>
    <t xml:space="preserve"> 7-8,13-14.01.09 </t>
  </si>
  <si>
    <t>ABu,KR,RM</t>
  </si>
  <si>
    <t>II kwartał</t>
  </si>
  <si>
    <t>1. Zgodność realizacji projektu z jego założeniami
2. Prawidłowość rozliczeń finansowych (w tym kwalifikowalność wydatków)
3. Kontrola dokumentacji dotyczącej personelu
4. Prawidłowość rekrutacji Bo (zgodnie z wymogami PO KL)
5. Zgodność danych przekazywanych we wniosku o płatność z ddokumentacją dostępną w siedzibie beneficjenta
6. Przestrzeganie zasad prowadzenia i archiwizacji dokumentacji projektu
7. Realizacja obowiązków dot. monitorowania i sprawozdawczości
8. Realizacja zadań z zakresu promocji i informacji</t>
  </si>
  <si>
    <t>Podczas kontroli realizacji projektu stwierdzono  następujące uchybienia i wydatki niekwalifikowalne:- faktyczne prowadzenie biura projektu w siedzibie beneficjenta mimo wykazywania przez beneficjenta w ewidencji księgowej projektu i we wniosku o płatność dokumentów związanych z najmem pomieszczeń,- wydatkowanie środków finansowych bez posługiwania się wyodrębnionym rachunkiem bankowym co uniemożliwia kontrolę nad wydatkowaniem środków publicznych ze strony Instytucji Pośredniczącej,-  rozbieżność między stanem rzeczywistym, zapisami księgowymi, a wyjaśnieniami złożonymi przez Kierownika Projektu,- brak środków na rachunku bankowym stanowiących różnicę między kwotą otrzymaną, a wydatkowaną w wysokości 18 717,18 zł (wyliczenia wg ewidencji księgowej prowadzonej przez beneficjenta) na dzień 01.12.2008r,- grupa docelowa beneficjentów ostatecznych jest nie zgodna z zapisami we wniosku o dofinansowanie realizacji projektu PO KL.</t>
  </si>
  <si>
    <t>rozwiązanie z dniem 26 lutego 2009r. umowy nr UDA-POKL.06.03.00-32-015/08-00 zawartej w dniu 23 września 2008 r.</t>
  </si>
  <si>
    <t>8.1.1</t>
  </si>
  <si>
    <t>UDA-POKL.08.01.01-32-030/08-00</t>
  </si>
  <si>
    <t>Twoja szansa – nauka języków obcych</t>
  </si>
  <si>
    <t>15/08/2008 - 31/08/2008</t>
  </si>
  <si>
    <t>Północny Związek Pracodawców</t>
  </si>
  <si>
    <t xml:space="preserve">WNP-POKL.08.01.01-32-030/08-01  </t>
  </si>
  <si>
    <t>7,9.01.09</t>
  </si>
  <si>
    <t>MK/MCh/ASen</t>
  </si>
  <si>
    <t>Projekt realizowany  zgodnie z harmonogramem  i zawartą umową  o dofinansowanie oraz zapewnia osiągnięcie zaplanowanych rezultatów</t>
  </si>
  <si>
    <t>nie ma potrzeby formułowania zaleceń pokontrolnych</t>
  </si>
  <si>
    <t>9.1.2</t>
  </si>
  <si>
    <t>UDA-POKL.09.01.02-32-061/08-00</t>
  </si>
  <si>
    <t>Eurostudent</t>
  </si>
  <si>
    <t>01.09.2008-30.11.2009</t>
  </si>
  <si>
    <t>Prywatne Liceum Ogólnokształcące w Goleniwoie</t>
  </si>
  <si>
    <t>WNP-POKL.09.01.02-32-061/08-01</t>
  </si>
  <si>
    <t>8-9,16-19.01.09</t>
  </si>
  <si>
    <t>EK,AMi</t>
  </si>
  <si>
    <t>III kwartał</t>
  </si>
  <si>
    <t>W badanych obszarach stwierdzono uchybienia i nieprawidłowości dotyczące: - sposobu prowadzenia i archiwizowania dokumentów, nieprzestrzegania zapisów umowy o dofinansowanie, procesu rekrutacji, ochrony danych osobowych, dokumentacji uczestników projektu, sposobu wyliczenia kosztów pośrednich, sposobu opisywania faktur.</t>
  </si>
  <si>
    <t>Beneficjent przesłał informację o wykonaniu zaleceń pokontrolnych</t>
  </si>
  <si>
    <t>wizyta monitoringowa</t>
  </si>
  <si>
    <t>14.01.09</t>
  </si>
  <si>
    <t>1. Zgodność świadczonej usługi z umową o dofinansowanie projektu, harmonogramem realizacji projektu, umową na realizację usługi
2. Zgodność zakresu tematycznego kursu zawodowego z zatweirdzonym wnioskiem o dofinansowanie realizacji projektu
3. Zgodność dokumentacji potwierdzającej zrealizowanie usługi z liczbą osobogodzin zawartą w umowie z wykonawcą na realizację usługi
4. Przeprowadzenie wywiadu z uczestnikami projektu w celu poznania ich opinii nt. realizowanej usługi
5. Sposób oznakowania pomieszczeń, w których realizowana jest usługa oraz materiałów szkoleniowych, które otrzymują uczestnicy szkolenia</t>
  </si>
  <si>
    <t>W pomieszczeniach, gdzie odbywały się zajęcia brakuje informacji o współfinansowaniu szkolenia ze środków EFS oraz oznakoweań atrybutami EFS i POKL zgodnie z Wytycznymi dotyczącymi oznaczenia projektów.</t>
  </si>
  <si>
    <t>15.01.09</t>
  </si>
  <si>
    <t>MK/MCh</t>
  </si>
  <si>
    <t>Zajęcia realizowane zgodnie z zapisami we wniosku o dofinansowanie.</t>
  </si>
  <si>
    <t>16.01.09</t>
  </si>
  <si>
    <t xml:space="preserve">Zespół kontrolujący stwierdził następujące uchybienia:-   grupa beneficjentów ostatecznych jest niezgodna z założeniami zawartymi we wniosku o dofinansowanie realizacji projektu, - w dniu kontroli brak poczęstunku dla uczestników podczas przeprowadzanych zajęć  nauki języka angielskiego.
</t>
  </si>
  <si>
    <t>UDA-POKL.06.03.00-32-013/08-00</t>
  </si>
  <si>
    <t>Nowe kwalifikacje Twoją szansą</t>
  </si>
  <si>
    <t>01.10.2008 r. - 31.12.2008 r.</t>
  </si>
  <si>
    <t>Zachodniopomorskie Forum Organizacji Socjalnych ZaFOS</t>
  </si>
  <si>
    <t>Beneficjent do dnia kontroli nie złożył wniosku o płatność do IP</t>
  </si>
  <si>
    <t>planowa</t>
  </si>
  <si>
    <t>19-20.01.09</t>
  </si>
  <si>
    <t>AMi,MK</t>
  </si>
  <si>
    <t>I kwartał</t>
  </si>
  <si>
    <t>Zgodny z planowanym</t>
  </si>
  <si>
    <t>Zespół kontrolujący stwierdził następujące uchybienia:  na plakatach i ulotkach  jest błednie sformułowana informacja o współfinansowaniu, - brak informacji o współfinansowaniu na umowach cywilno - prawnych</t>
  </si>
  <si>
    <t>UDA-POKL.06.03.00-32-030/08</t>
  </si>
  <si>
    <t>Szkolę się by pracować</t>
  </si>
  <si>
    <t xml:space="preserve">2008-09-01  2008-12-31  </t>
  </si>
  <si>
    <t>Pomorska Akademia Kształcenia Zawodowego Sp. z o.o.</t>
  </si>
  <si>
    <t>WNP-POKL.06.03.00-32-030/08-01</t>
  </si>
  <si>
    <t>19-21.01.09</t>
  </si>
  <si>
    <t>KR,ABu</t>
  </si>
  <si>
    <t>8.1.1.</t>
  </si>
  <si>
    <t>UDA-POKL.08.01.01-32-049/07-02</t>
  </si>
  <si>
    <t>Pielęgniarka z klasą</t>
  </si>
  <si>
    <t>03/03/2008</t>
  </si>
  <si>
    <t>Zachodniopomorskie Centrum Organizacji i Promocji Zdrowia</t>
  </si>
  <si>
    <t>WNP-POKL.08.01.01-32-049/07-01                            WNP-POKL.08.01.01-32-049/07-02</t>
  </si>
  <si>
    <t>kontrola planowa</t>
  </si>
  <si>
    <t>22-23.01.2009</t>
  </si>
  <si>
    <t>MK,ASen</t>
  </si>
  <si>
    <t>UDA-POKL.08.01.01-32-037/07-00</t>
  </si>
  <si>
    <t>Certyfikacja kompetencji personelu w zakresie zarządzania środowiskowego</t>
  </si>
  <si>
    <t>2008.04.01 - 2009.03.31</t>
  </si>
  <si>
    <t>Europejska Grupa Doradcza Sp. z o.o.</t>
  </si>
  <si>
    <t>POKLPOKL.08.01.01-32-037/07-01,                         POKL.08.01.01-32-037/07-02</t>
  </si>
  <si>
    <t>22-23.01.09</t>
  </si>
  <si>
    <t>RM, KR</t>
  </si>
  <si>
    <t>UDA-POKL.08.01.01-32-013/07-00</t>
  </si>
  <si>
    <t>Nie myśl o emeryturze, zdobądź nowe kwalifikacje!</t>
  </si>
  <si>
    <t>01.02.2008 r. - 31.03.2009 r.</t>
  </si>
  <si>
    <t>Zachodniopomorskie Stowarzyszenie Rozwoju Gospodarczego – Szczecińskie Centrum Przedsiębiorczości</t>
  </si>
  <si>
    <t>WNP-POKL.08.01.01-32-013/07-01
WNP-POKL.08.01.01-32-013/07-02</t>
  </si>
  <si>
    <t>26-27.01.09</t>
  </si>
  <si>
    <t>ASen,MCh</t>
  </si>
  <si>
    <t>UDA-POKL.08.01.01-32-011/07</t>
  </si>
  <si>
    <t>Pracownik ochrony 45+ doświadczony i aktywny</t>
  </si>
  <si>
    <t xml:space="preserve">2008-04-01  2009-03-31  </t>
  </si>
  <si>
    <t>Gustaw Securitas System sp. z o.o.</t>
  </si>
  <si>
    <t>WNP-POKL. 08.01.01-32-011/07-01</t>
  </si>
  <si>
    <t>27-28.01.09</t>
  </si>
  <si>
    <t>KR,RM</t>
  </si>
  <si>
    <t>zgodny z planowanym</t>
  </si>
  <si>
    <t>UDA-POKL.08.01.01-32-161/08-00</t>
  </si>
  <si>
    <t>Europejskie Certyfikaty szansą na awans</t>
  </si>
  <si>
    <t>01/07/2008 - 31/05/2009</t>
  </si>
  <si>
    <t>Stowarzyszenie WIR - Wiejska Inicjatywa Rozwoju Gmin Chociwel, Marianowo, Stargard Szczeciński, Suchań</t>
  </si>
  <si>
    <t>WNP-POKL. 08.01.01-32-161/08-01</t>
  </si>
  <si>
    <t>MK, AMi</t>
  </si>
  <si>
    <t>Brak wyodrębnionej ewidencji księgowej</t>
  </si>
  <si>
    <t>Dokonać zmian w polityce rachunkowości</t>
  </si>
  <si>
    <t>wykonano</t>
  </si>
  <si>
    <t>UDA-PO KL.08.01.01-32-027/07-00</t>
  </si>
  <si>
    <t>Kadry Nowoczesnej Gospodarki</t>
  </si>
  <si>
    <t>2008.02.01 - 2009.04.01</t>
  </si>
  <si>
    <t>OMNIA Centrum Edukacji s.c.</t>
  </si>
  <si>
    <t>1.WNP-POKL.08.01.01-32-027/07-01         
2.WNP-POKL.08.01.01-32-027/07-02</t>
  </si>
  <si>
    <t>2-3.02.09</t>
  </si>
  <si>
    <t>RM, MCh</t>
  </si>
  <si>
    <t>UDA-PO KL.08.01.01-32-005/07-00</t>
  </si>
  <si>
    <t>Auto bez tajemnic – diagnostyka układów sterujących</t>
  </si>
  <si>
    <t>01.05.2008 r. -          30.04.2009 r.</t>
  </si>
  <si>
    <t>Wyższa Szkoła Techniczno – Ekonomiczna w Szczecinie</t>
  </si>
  <si>
    <t>1.WNP-POKL.08.01.01-32-005/07-01        
2.WNP-POKL.08.01.01-32-005/07-02</t>
  </si>
  <si>
    <t xml:space="preserve">3-4.02.09 </t>
  </si>
  <si>
    <t>ABu,KR</t>
  </si>
  <si>
    <t>UDA-POKL.08.01.01-32-006/07-00</t>
  </si>
  <si>
    <t>Naprawa i regeneracja szklanych, plastikowych i lakierowanych części samochodowych</t>
  </si>
  <si>
    <t>01.03.2008 r. -          30.04.2009 r.</t>
  </si>
  <si>
    <t>WNP – POKL.08.01.01-32-006/07-01
WNP – POKL.08.01.01-32-006/07-02</t>
  </si>
  <si>
    <t>4-5.02.09</t>
  </si>
  <si>
    <t>UDA-POKL.08.01.01-32-046/07-00</t>
  </si>
  <si>
    <t>Sprawna obsługa nowoczesnego miejsca pracy warunkiem zatrudnienia - szkolenia z zakresu obsługi komputera oraz nowoczesnych, elektronicznych urządzeń biurowych</t>
  </si>
  <si>
    <t>01.04.2008 r. - 30.06.2009 r.</t>
  </si>
  <si>
    <t>Szczeciński Park Naukowo - Technologiczny Sp. z o. o.</t>
  </si>
  <si>
    <t>WNP-POKL.08.01.01-32-046/07-01      
 WNP-POKL.08.01.01-32-046/07-02</t>
  </si>
  <si>
    <t>Zespół kontrolujący stwierdziła następujące uchybienia: brak niektórych wymaganych dokumentów tj.: Oświadczenia o poinformowaniu o źródle finansowania projektu, Zaświadczenia z miejsca zatrudnienia w formie umowy o pracę lub umowy cywilno - prawnej.</t>
  </si>
  <si>
    <t>UDA-POKL.06.03.00-32-010/08-00</t>
  </si>
  <si>
    <t>Czas na zmiany</t>
  </si>
  <si>
    <t>15.09-31.12.2008</t>
  </si>
  <si>
    <t>E-Pro Edukacja A. Borkowska</t>
  </si>
  <si>
    <t>WNP-POKL.06.03.00-32-010/08-00</t>
  </si>
  <si>
    <t>11-12.02.09</t>
  </si>
  <si>
    <t>EK,ASen</t>
  </si>
  <si>
    <t>W badanych obszarach stwierdzono uchybienia dotyczące: dokumentacji uczestników projektu, prawidłowości oznaczania dokumentów, stosowanie wyodrębnionego kodu księgowego.</t>
  </si>
  <si>
    <t>nie było potrzeby formułowania zaleceń pokontrolnych</t>
  </si>
  <si>
    <t>UDA-POKL.08.01.01-32-012/07-00</t>
  </si>
  <si>
    <t>Z angielskim w świat biznesu</t>
  </si>
  <si>
    <t>01/02/2008-30/06/2008</t>
  </si>
  <si>
    <t>Akademia Morska w Szczecinie</t>
  </si>
  <si>
    <t>WNP-POKL.08.01.01-32-012/08-01 
WNP-POKL.08.01.01-32-012/08-01</t>
  </si>
  <si>
    <t>16.02.2009 r.</t>
  </si>
  <si>
    <t>MK/EK</t>
  </si>
  <si>
    <t>UDA-POKL.08.01.01-32-055/07-00</t>
  </si>
  <si>
    <t>Szkolenia na 5+ dla osób w wieku 45+</t>
  </si>
  <si>
    <t>02.05.2008 r. - 31.10.2009 r.</t>
  </si>
  <si>
    <t>Niemiecki Instytut Języków i Gospodarki sp. z o. o. w Szczecinie</t>
  </si>
  <si>
    <t>WNP-POKL.08.01.01-32-055/07-01   
WNP-POKL.08.01.01-32-055/07-02</t>
  </si>
  <si>
    <t>16-17.02.09</t>
  </si>
  <si>
    <t>AMi,ABu</t>
  </si>
  <si>
    <t>Projekt realizowany jest zgodnie z harmonogramem i zawartą umową  o dofinansowanie oraz zapewnia osiągnięcie zaplanowanych rezultatów.</t>
  </si>
  <si>
    <t>UDA-POKL.08.01.01-32-029/07-00</t>
  </si>
  <si>
    <t>Efektywna praca z komputerem szansą na rozwój pracownika +45</t>
  </si>
  <si>
    <t>01.02.2008-31.01.2009</t>
  </si>
  <si>
    <t>Prywatna Szkoła Komputerowa w Choszcznie</t>
  </si>
  <si>
    <t>WNP-POKL.08.01.01-32-029/07-01   
WNP-POKL.08.01.01-32-029/07-02</t>
  </si>
  <si>
    <t>16-17.02.2009</t>
  </si>
  <si>
    <t>MCH, RM</t>
  </si>
  <si>
    <t>Projekt pomimo uchybień realizowany jest zgodnie z umową o dofinansowanie i harmonogramem.Zespół kontrolujący stwierdza iż, faktura nr FV/357/08 będąca załącznikiem do dowodu księgowego nr 1/05/ŚT/2008 z dnia 19.05.2008 (dotyczy wniosku o płatność za okres od 01.02.2008 do 30.06.2008) na zakup kserokopiarki nie stanowi potwierdzenia faktycznie poniesionego wydatku. Na ww. fakturze jako sposób zapłaty wskazano „gotówka”, należy zaznaczyć iż, na tej samej fakturze jako kwota pozostająca do zapłaty została wykazana pełna kwota wynikająca z faktury – istnieje obawa iż Beneficjent nie poniósł przedmiotowego wydatku. 
Ponadto na dokumencie nr 1/05/ŚT/2008 z dnia 19.05.2008 jako datę przeniesienia środka trwałego do projektu wskazano dzień 15.09.2008</t>
  </si>
  <si>
    <t>17.02.09</t>
  </si>
  <si>
    <t>9.2</t>
  </si>
  <si>
    <t>UDA-POKL.09.02.00-32-046/08-00</t>
  </si>
  <si>
    <t>Szukam – Znajduję – podniesienie umiejętności poszukiwania pracy</t>
  </si>
  <si>
    <t>01.09.2008 r. - 30.06.2009 r.</t>
  </si>
  <si>
    <t>Wojewódzki Zakład Doskonalenia Zawodowego w Szczecinie</t>
  </si>
  <si>
    <t>WNP – POKL. 09.02.00-32-046/08-01 (do dnia kontroli nie został zatwierdzony)</t>
  </si>
  <si>
    <t>17-18.02.09</t>
  </si>
  <si>
    <t>ASen, EK</t>
  </si>
  <si>
    <t>Podczas kontroli realizacji projektu stwierdzono: kwota podatku VAT wykazana fakturą nr VAT 892/SAV/2008 stanowi koszt niekwalifikowalny (631,15 zł); kwoty wskazane we wniosku o dofinansowanie na wynagrodzenia koordynatora projektu, pracownika administracyjno-biurowego i opiekuna pedagogicznego nie są tożsame z kwotami wskazanymi we wniosku o płatność (co zostało również wskazane w piśmie zawiadamiającym beneficjenta o wynikach negatywnej weryfikacji przedmiotowego wniosku) - różnica łącznie wynosi 29,38 zł, co stanowi wydatek niekwalifikowalny. Ponadto beneficjent nie uregulował w polityce rachunkowości kwestii utrzymywania odrębengo kodu księgowego dla potrzeb realizacji projektu.</t>
  </si>
  <si>
    <t>W rezultacie zastrzeżeń beneficjenta oraz przeprowadzonych dodatkowych czynności kontrolnych (21.04.2009 r.), kwota w wysokości 660,53 zł uznana została za kwalifikowalną. Beneficjent rozliczany jest ze zrealizowanych zadań, w związku z czym kwota w wysokości 29,38 zł również uznana została za kwalifikowalną. W dniu 28.04.09 r. została wysłana do beneficjenta skorygowana inf. pokontrolna, która została podpisana i do WUP wpłynęła 6.05.09 r.
Do beneficjenta zostały wysłane zalecenia odnośnie wprowadzenia odpowiednich zmian w polityce rachunkowości z terminem realizacji do 26.05.09 r.</t>
  </si>
  <si>
    <t>Pismem z dnia 22.05.09 r. beneficjent poinformował o wdrożeniu zaleceń.</t>
  </si>
  <si>
    <t>UDA-POKL.09.02.00-32-047/08-00</t>
  </si>
  <si>
    <t>Rozwój szkoły poprzez nowoczesne technologie</t>
  </si>
  <si>
    <t>01.08.2008 r. - 31.07.2009 r.</t>
  </si>
  <si>
    <t>18-19.02.09</t>
  </si>
  <si>
    <t>AMi KR RM</t>
  </si>
  <si>
    <t xml:space="preserve">Podczas kontroli realizacji projektu stwierdzono: kwota podatku VAT wykazana fakturą nr 08/23363/FV/BG stanowi koszt niekwalifikowalny; sześciu beneficjentów ostatecznych nie spełniało kryteriów kwalifikowalności, w związku z czym koszt uczestnictwa tych osób należy uznać za koszt niekwalifikowalny. Zespól kontrolujący stwierdził również uchybienia, mianowicie w zawartych umowach cywilno - prawnych nie zamieszczono informacji o współfinansowaniu zgodnie z Wytycznymi oznaczenia projektów w ramach POKL. </t>
  </si>
  <si>
    <t>Na podstawie złożonych w dniu 25.03.2009 r. wyjasnień przez beneficjenta koszt uczestnictwa 6 beneficjentów ostatecznych został uznany za kwalifikowalny. W rezultacie zastrzeżeń beneficjenta oraz przeprowadzonych dodatkowych czynności kontrolnych (21.04.2009 r.), kwota w wysokości 8.652,83 zł uznana została za kwalifikowalną.  W dniu 28.04.09 r. została wysłana do beneficjenta skorygowana inf. pokontrolna.</t>
  </si>
  <si>
    <t>UDA-PO KL.06.03.00-32-021/08-00</t>
  </si>
  <si>
    <t>Świat pięknieje</t>
  </si>
  <si>
    <t>02.02.2009 r. -  31.05.2009 r</t>
  </si>
  <si>
    <t>ABu, MK</t>
  </si>
  <si>
    <t>2008.04.01 - 2009.04.30</t>
  </si>
  <si>
    <t>22.02.09</t>
  </si>
  <si>
    <t>7.2.1</t>
  </si>
  <si>
    <t>UDA-PO KL.07.02.01-32-012/08-00</t>
  </si>
  <si>
    <t>Po pierwsze praca – Integracyjne Centra Pracy dla osób zagrożonych wykluczeniem społecznym z woj. Zachodniopomorskiego</t>
  </si>
  <si>
    <t>01.07.2008 r. - 31.10.2009 r.</t>
  </si>
  <si>
    <t>A4e Ltd.</t>
  </si>
  <si>
    <t>WNP – POKL.07.02.01-32-012/08-01
WNP – POKL.07.02.01-32-012/08-02</t>
  </si>
  <si>
    <t>23-24.02.09</t>
  </si>
  <si>
    <t>ASen,ABu,KR</t>
  </si>
  <si>
    <t>Zespół kontrolujący nie miał możliwości zweryfikowania obszaru dotyczącego prawidłowości rozliczeń finansowych, w związku z tym, iż dokumentacja źródłowa prowadzona jest w języku angielskim, co narusza przepisy rozporządzenia Rady (WE) nr 1260/1999. Ponadto, porozumienie zawarte pomiędzy beneficjentem, a podmiotem zależnym, jakim jest A4e Polska Sp. z o.o. ma charakter umowy podwykonawstwa, co narusza zapisy umowy o dofinansowanie projektu.</t>
  </si>
  <si>
    <t xml:space="preserve">Należy wprowadzić odpowiednie zmiany do porozumienia, z którego powinno wynikać, jakie konkretnie zadania zostają zlecone spółce zależnej. Ponadto kontrolujący oczekują przedłożenia opinii sporządzonej przez osobę będącą „odpowiednikiem” polskiego biegłego rewidenta lub doradcy podatkowego w zakresie potwierdzającym stosowanie przez beneficjenta zapisów rozporządzenia. </t>
  </si>
  <si>
    <t>Beneficjent przeprowadził  audyt wewnętrzny, który potwierdził realizację projektu w aspekcie finansowo - księgowym zgodnie z wytycznymi POKL</t>
  </si>
  <si>
    <t>7.3</t>
  </si>
  <si>
    <t>UDA-POKL.07.03.00-32-022/08-00</t>
  </si>
  <si>
    <t>Razem łatwiej</t>
  </si>
  <si>
    <t>01/11/2008-30/09/2009</t>
  </si>
  <si>
    <t>Fundacja Rozwoju Nauki i Przedsiębiorczości</t>
  </si>
  <si>
    <t>WNP-POKL.07.03.00-32-022/08-01</t>
  </si>
  <si>
    <t>25–26.02.09</t>
  </si>
  <si>
    <t>6.1.1</t>
  </si>
  <si>
    <t>UDA-POKL.06.01.01-32-019/08-00</t>
  </si>
  <si>
    <t>Aktywne na rynku pracy</t>
  </si>
  <si>
    <t>2008.06.01 - 2008.05.31</t>
  </si>
  <si>
    <t xml:space="preserve">WNP-POKL.06.01.01-32-019/08-01 
WNP-POKL.06.01.01-32-019/08-02 
WNP-POKL.06.01.01-32-019/08-03 </t>
  </si>
  <si>
    <t>RM, EK</t>
  </si>
  <si>
    <t>04.03.09</t>
  </si>
  <si>
    <t>UDA-POKL.09.01.02-32-015/08-00</t>
  </si>
  <si>
    <t>Nauka dla przyszłości. Większe kompetencje informatyczne - szansą na sukces edukacyjny i osobisty gimnazjalistów</t>
  </si>
  <si>
    <t>01.08.2008-30.09.2009</t>
  </si>
  <si>
    <t>Przedsiębiorstwo Organizacji Wdrożeń AYA</t>
  </si>
  <si>
    <t>WNP-POKL.09.01.02-32-015/08-01 
WNP-POKL.09.01.02-32-015/08-02</t>
  </si>
  <si>
    <t>4-5.03.09</t>
  </si>
  <si>
    <t>EK,RM</t>
  </si>
  <si>
    <t>W bdanych obszarach stwierdzono uchybienia dotyczące: umów zawieranych z wykładowcami (terminy umów), jednolitej numeracji dokumentów (umowa o dofin., wniosek o dofin., o płatność), prawidłowości opisywania faktur, zgodność danych wniosku o dofin. z wnioskiem o płatność, prawidłowość oznaczania dokumentów i strony internetowej.</t>
  </si>
  <si>
    <t>Zintensyfikować kontrolę wewnętrzną dokumentacji projektu przez pracowników. Dokonać poprawy błędów wskazanych w umowach cywilnoprawnych. Fakturyę wskazaną w inf. Pok. Opisać zgodnie z pozycją wniosku o dofinansowanie. Przestrzega ć zapisów umowy o dofinansowanie i wytycznych dotyczących oznaczania i opisywania dokumentów, stronę internetową oznaczyć zgodnie z wytycznymi.</t>
  </si>
  <si>
    <t>UDA-POKL.08.01.01-32-059/07-00</t>
  </si>
  <si>
    <t>Wyjść z cienia – kompleksowy program wzmocnienia kwalifikacji i motywacji kobiet pracujących w sieciach handlowych</t>
  </si>
  <si>
    <t>01.04.2008- 31.07.2009</t>
  </si>
  <si>
    <t>Fundacja Oświatowa – Europejskie Centrum Edukacyjne</t>
  </si>
  <si>
    <t>WNP-POKL.08.01.01-32-059/07-01 
WNP-POKL.08.01.01-32-059/07-02</t>
  </si>
  <si>
    <t>MCH, MK</t>
  </si>
  <si>
    <t>UDA-POKL.08.01.01-32-083/08-00</t>
  </si>
  <si>
    <t>Od kompetencji do konkurencji – szkolenia dla osób pracujących</t>
  </si>
  <si>
    <t>01.08.2008-31.12.2009</t>
  </si>
  <si>
    <t>WNP - POKL.08.01.01-32-083/08-01 (do dnia kontroli nie został zatwierdzony)</t>
  </si>
  <si>
    <t>5-6.03.09</t>
  </si>
  <si>
    <t>ASen, AMi</t>
  </si>
  <si>
    <t>Pomimo niewielkich uchybień (brak zgodny BO na przetwarzanie danych osobowych według wzoru załączonego do umowy o dofinansowanie oraz nieprawidłowe zapisy, stosowane w umowach z BO) projekt realizowany  zgodnie z harmonogramem  i zawartą umową  o dofinansowanie oraz zapewnia osiągnięcie zaplanowanych rezultatów</t>
  </si>
  <si>
    <t>UDA-POKL.08.01.01-32-111/08</t>
  </si>
  <si>
    <t>Edukacja Pracowników wzrost kwalifikacji</t>
  </si>
  <si>
    <t xml:space="preserve">2008-08-01  2009-12-31  </t>
  </si>
  <si>
    <t>Stowarzyszenie Instytut Rozwoju Regionalnego</t>
  </si>
  <si>
    <t>WNP-POKL.08.01.01-32-111/08-01</t>
  </si>
  <si>
    <t>05-06.03.09</t>
  </si>
  <si>
    <t>KR, ABu</t>
  </si>
  <si>
    <t>projekt realizowany jest zgodnie z harmonogramem  i zawartą umową  o dofinansowanie oraz zapewnia osiągnięcie zaplanowanych rezultatów.</t>
  </si>
  <si>
    <t>UDA-POKL.08.01.01-32-007/07-00</t>
  </si>
  <si>
    <t>Opiekun osób starszych i niepełnosprawnych jako podstawa integracji i budowania wrażliwości społecznej</t>
  </si>
  <si>
    <t>01.02.2008- 31.08.2009</t>
  </si>
  <si>
    <t>Cech Rzemiosł Róźnych i Przedsiębiorców</t>
  </si>
  <si>
    <t>WNP-POKL.08.01.01-32-007/07-03</t>
  </si>
  <si>
    <t>9-10.03.09</t>
  </si>
  <si>
    <t>AMi,KR,RM</t>
  </si>
  <si>
    <t>Podczas czynności kontrolnych zespół kontrolujący stwierdził, iż mimo, że podatek VAT nie jest wydatkiem kwalifikowalnym projektu, beneficjent dokonywał płatności kwot brutto z konta projektu. W związku z powyższym poproszono o pisemne wyjaśnienia zaistniałej sytuacji. Złożone wyjaśnienia w dniu 13.03.2009 r. pozwalają stwierdzić, iż projektodawca kompensował wydatki pomiędzy kwotami niekwalifikowalnymi, a wydatkami, które regulował z konta firmowego – głównie opłaty ZUS i US. Jednocześnie beneficjent oświadczył, iż „(…) dołoży wszelkich starań, aby taka sytuacja nie miała już więcej miejsca”.</t>
  </si>
  <si>
    <t>UDA-PO KL.08.01.01-32-008/07-00</t>
  </si>
  <si>
    <t>Nowe kompetencje, nowe umiejętności drogą do sukcesu zawodowego</t>
  </si>
  <si>
    <t>01.02.2008 r.-30.09.2009 r.</t>
  </si>
  <si>
    <t>Cech Rzemiosł Różnych i Przedsiębiorców</t>
  </si>
  <si>
    <t xml:space="preserve">WNP-POKL.08.01.01-32-008/07-03 </t>
  </si>
  <si>
    <t>9–10.03.2009 r.</t>
  </si>
  <si>
    <t xml:space="preserve">UDA-POKL.08.01.01-32-089/08-00 </t>
  </si>
  <si>
    <t>Ucz się i pracuj - pokaż pracodawcy co potrafisz!</t>
  </si>
  <si>
    <t>Zachodniopomorskim Stowarzyszeniu Rozwoju Gospodarczego – Szczecińskie Centrum Przedsiębiorczości</t>
  </si>
  <si>
    <t>WNP-POKL.08.01.01-32-089/08-01 
WNP-POKL.08.01.01-32-089/08-02</t>
  </si>
  <si>
    <t>10-11.03.09</t>
  </si>
  <si>
    <t>MCh, EK</t>
  </si>
  <si>
    <t>2008.02.01 - 2009.04.30</t>
  </si>
  <si>
    <t>12.03.09</t>
  </si>
  <si>
    <t xml:space="preserve">UDA-POKLI.07.02.01-32-038/08-00 </t>
  </si>
  <si>
    <t>Przeciw wykluczeniu – Centrum Integracji Społecznej Od Nowa w Łobzie</t>
  </si>
  <si>
    <t>01/05/2008-31.10.2009</t>
  </si>
  <si>
    <t>Stowarzyszenie Współistnienie</t>
  </si>
  <si>
    <t>WNP-POKL.07.02.01-32-038/08-01 
WNP-POKL.07.02.0-32-038/08-01</t>
  </si>
  <si>
    <t>12-13.03.09</t>
  </si>
  <si>
    <t>MK/ASen</t>
  </si>
  <si>
    <t>15.03.09</t>
  </si>
  <si>
    <t>01.05.2008 r.- 30.04.2009 r.</t>
  </si>
  <si>
    <t>15.03.2009 r.</t>
  </si>
  <si>
    <t>Usługa szkoleniowa prowadzona była w sposób poprawny, nie budzący zastrzeżeń kontrolujących. Poza tym opinie uczestników kursu potwierdzają ustalenia zespołu kontrolującego. Do uczestnictwa w badaniu ankietowym zaproszono 100% obecnych               na szkoleniu Beneficjentów Ostatecznych. Zarówno przygotowanie merytoryczne wykładowcy,      jak i sposób prowadzenia zajęć uczestnicy szkolenia  ocenili pozytywnie, zwrócili uwagę jedynie na zbyt małą liczbę zajęć praktycznych. Przedmiotowe ankiety stanowią załącznik do informacji pokontrolnej    z wizyty monitoringowej.</t>
  </si>
  <si>
    <t>UDA-POKL.08.01.01-32-051/08-00</t>
  </si>
  <si>
    <t>Wyższe kwalifikacje zawodowe perspektywą na przyszłość</t>
  </si>
  <si>
    <t>06.10.2008-31.12.2009</t>
  </si>
  <si>
    <t>Auto Lider</t>
  </si>
  <si>
    <t xml:space="preserve">WNP-POKL.08.01.01-32-051/08-01  </t>
  </si>
  <si>
    <t>charakter doraźny 
(kontrola ujeta w planie kontroli)</t>
  </si>
  <si>
    <t>16-17.03.09</t>
  </si>
  <si>
    <t>EK, MK</t>
  </si>
  <si>
    <t>W badanych obszarach stwierdzono uchybienia i nieprawidłowości dotyczące: sposobu archiwizowania dokumentów, przetwarzania danych, prawidłowości oznaczania dokumentów, pomieszczenia, sprzętu, racjonalności wydatków, wyliczenia kosztów pośrednich.</t>
  </si>
  <si>
    <t xml:space="preserve">Dokonać uzupełnień dotyczących umów z personelem i wykładowcami (zakresy obowiązków, opis stanowiska pracy). Dokonać poprawy wskazanych umów (Balawajder, usługi księgowe). W przypadku zbierania danych osobowych oraz ich przetwarzania i przechowywania projektodawca jest zobowiązany przestrzegać przepisów ustawy o ochronie danych osobowych, aktów wykonawczych do tejże ustawy oraz zapisów umowy o dofinansowanie dotyczących przedmiotowej kwestii. Uzupełnić braki dotyczące zgody uczestników projektu na przetwarzanie danych osobowych. Do wszystkich teczek osobowych beneficjentów ostatecznych dołączyć podpisane oświadczenia. Dołączać również kserokopie dyplomów ukończenia kursu celem potwierdzenia zakończenia udziału w projekcie. W przyszłości w dokumentacji dotyczącej uczestników projektu stosować oznaczenie zgodnie z obowiązującymi wytycznymi. Wszystkie formularze zgody na przetwarzanie danych osobowych zebrane od uczestników winny być zgodne z ustawą o ochronie danych osobowych. Braki powinny być uzupełnione 
i poprawione zgodnie z przepisami ustawy oraz przepisami i załącznikami do umowy 
o dofinansowanie. Wszelkie dowody księgowe winny być opisane zgodnie z obowiązującymi zasadami, 
stąd też należy uzupełnić braki wskazane w informacji pokontrolnej w przedmiotowym zakresie. Wszystkie dokumenty należy opisać zgodnie z Zasadami finansowania PO KL. Wszelkie wydatki dotyczące projektu winno się księgować w ramach już prowadzonej (własnej) księgi podatkowej, a nie założonej odrębnie dla projektu. Księgowane operacje dotyczące projektu winny posiadać wyodrębniony kod księgowy zgodnie z obowiązującymi wytycznymi. W związku z weryfikacją prawidłowości wyliczenia metodologii kosztów pośrednich stwierdzono, iż przyjęty przez projektodawcę sposób ich wyliczenia jest błędny:
1)  Beneficjent nie dostarczył dokumentów w celu weryfikacji metodologii wyliczenia dotyczącej pozycji materiały biurowe (średnio miesięcznie 500,00 zł., zgodnie z wnioskiem 
o dofinansowanie w okresie realizacji projektu - 7 302,00 zł.).
2) Beneficjent dostarczył dwie umowy na wynajem tego samego lokalu, w tym wynajem powierzchni biurowej w kwocie 7 500,00 zł. (500,00 zł/miesięcznie).
Mając na uwadze pkt 3.2 oraz informację pokontrolną (str. 12-13) wydatki dotyczące wynajmu biura oraz sali szkoleniowej nie mogą stanowić wydatku kwalifikowanego. 
W związku z powyższym korekcie ulegają koszty pośrednie liczone jako % kosztów bezpośrednich – do poziomu 10,14% (w złożonym wniosku o płatność projektodawca nie ujął kosztów pośrednich). 
Wszystkie poniesione i udokumentowane we wniosku o płatność zgodnie z załączonymi wyciągami bankowymi wydatki dotyczące wynajmu sali należy uznać za niekwalifikowane – 
do dnia kontroli 2 000,00 zł. (rachunek nr 3/2008 z dnia 01.12.2008 oraz nr 4/2008 z dnia 31.12.2008). W związku z tym, iż beneficjent zebrał już grupę docelową na szkolenia (pismo z dnia 27.10.2008 r., w którym projektodawca stwierdza, iż: „w ciągu pierwszych dwóch tygodni realizacji projektu – promocji projektu wyczerpano limit na wszystkie cykle szkoleniowe, 
jak i stworzono listę rezerwową”) oraz z uwagi na racjonalność wydatków niezasadne jest, dalsze ponoszenie kosztów w związku z pozycją w budżecie wniosku o dofinansowanie 
w zakresie rekrutacji uczestników:
 - wizyty w firmach, instytucjach, stowarzyszeniach – dojazdy – 1 500,00 zł./miesięcznie.
Zgodnie z dokumentami finansowymi załączonymi do wniosku o płatność i przedstawionymi 
w dniu kontroli, beneficjent do dnia kontroli poniósł wydatek w ramach przedmiotowej pozycji 
w kwocie 220,00 zł. (faktura VAT nr 25131/1201/08 z dnia 16.10.2008 r. – wydatek kwalifikowany). Wydatki poniesione przez beneficjenta po ww. dacie oraz rozliczane 
w kolejnych wnioskach o płatność będą stanowiły wydatki niekwalifikowane.
 Biorąc pod uwagę informacje zawarte w informacji pokontrolnej niezasadne jest dalsze ponoszenie wydatków w ramach kosztów bezpośrednich na wynajem sali szkoleniowej 
(niepoprawnie zawarta umowa), wizyty w firmach, instytucjach, stowarzyszeniach (dojazdy) 
w kwocie 18 280,00 zł. (wydatek nieracjonalny). 
Wydatki niekwalifikowane stwierdzone na podstawie czynności kontrolnych: wynajem sali szkoleniowej 2 000,00 zł;Podczas sporządzania nowych dokumentów należy bezwzględnie przestrzegać zasad określonych w umowie o dofinansowanie oraz wytycznych dotyczących oznaczania projektów w ramach PO KL. Stronę internetową, pomieszczenia, zakupiony sprzęt należy oznaczyć zgodnie z obowiązującymi wytycznymi. 
</t>
  </si>
  <si>
    <t>W dniu 19 czerwca 2009 r. wystosowano do beneficjenta pismo z prośbą o dokonanie stosownych korekt w realizacji zaleceń pokontrolnych i poindormowaniu IP o wdrożeniu zaleceń.</t>
  </si>
  <si>
    <t>8.2.1</t>
  </si>
  <si>
    <t>UDA-POKL.08.02.01-32-007/08-00</t>
  </si>
  <si>
    <t>Wsparcie komercjalizacji badań naukowych</t>
  </si>
  <si>
    <t>01.10.2008-
31.12.2010</t>
  </si>
  <si>
    <t>Fundacja Forum GRYF</t>
  </si>
  <si>
    <t>WNP-POKL.08.02.01-32-007/08-01</t>
  </si>
  <si>
    <t>17-18.03.09 (na miejscu)
24.03.09 (na dokumentach)</t>
  </si>
  <si>
    <t>1. Niewłaściwa kolejność logotypów na materiałach promocyjno - informacyjnych;
2. Brak odpowiednich zapisów w polityce rachunkowości beneficjenta odnoszących się do wyodrębnionej ewidencji księgowej prowadzonej w ramach projektu;
3. Brak kontroli formalno-rachunkowej dokumentów finansowych.</t>
  </si>
  <si>
    <t>1. Należy zintensyfikować kontrolę wewnętrzną dokumentacji projektu przez pracowników jednostki – konieczne jest prowadzenie kontroli formalno-rachunkowej dokumentów księgowych oraz umieszczanie opisów na odwrocie dokumentów, a nie na osobnym arkuszu, który stanowi załącznik do dokumentu księgowego.
2.Należy zaktualizować politykę rachunkowości o zasady ewidencji wydatków dotyczących realizowanego projektu oraz uzupełnić przedmiotową politykę o zapisy dotyczące utrzymywania odpowiedniego kodu księgowego dla wszystkich transakcji związanych z danym projektem.
Termin realizacji zaleceń: 20.05.09 r.</t>
  </si>
  <si>
    <t>Pismem z dnia 26.05.09 r. beneficjent przesłał informację o wdrożeniu zaleceń pokontrolnych.</t>
  </si>
  <si>
    <t>7.3.</t>
  </si>
  <si>
    <t>UDA-POKL.07.03.00-32-034/08-00</t>
  </si>
  <si>
    <t>Aktywizacja społeczna i zawodowa osób zagrożonych wykluczeniem społecznym w Gminie Biały Bór</t>
  </si>
  <si>
    <t>01/06/2008-31/12/2008</t>
  </si>
  <si>
    <t>Gmina Biały Bór</t>
  </si>
  <si>
    <t>WNP-POKL.07.03.00-32-034/08-02</t>
  </si>
  <si>
    <t>24-25.03.2009</t>
  </si>
  <si>
    <t>MK/MCh/EK</t>
  </si>
  <si>
    <t>POKL.07.03.00-32-005/08-00</t>
  </si>
  <si>
    <t>Aktywizacja społeczna i zawodowa osób zagrożonych wykluczeniem społecznym w Gminie Grzmiąca</t>
  </si>
  <si>
    <t>01.06.08-31.12.08</t>
  </si>
  <si>
    <t>Gmina Grzmiąca</t>
  </si>
  <si>
    <t>WNP-POKL.07.03.00-32-005/08-02</t>
  </si>
  <si>
    <t>MCh, MK, EK</t>
  </si>
  <si>
    <t>W badanych obszarach stwierdzono uchybienia i nieprawidłowości dotyczące: sposobu oznakowania dokumentów i segregatorów,, braku informacji o współfinansowaniu z UE wynagrodzeń odnośnie umów cywilno-prawnych, złych zapisów dot. przetwarzania danych osobowych przez BO. Koszty niekwalifikowalne  łacznie wynoszą 4 800,00 zł. w wyniku świadczonych usług przez animatora pracy w miesiącu czerwcu i lipcu z powodu złej daty zawarcia umowy tj. 11.07.2008 r (umowa zlecenie).</t>
  </si>
  <si>
    <t xml:space="preserve">A) Obszar tematyczny kontroli – Dokumentacja dotycząca realizacji projektu 
1. Wszelkie dokumenty dotyczące realizacji projektu należy oznaczać zgodnie z umową 
o dofinansowanie i wytycznymi.
2. W przypadku zawierania umów cywilnoprawnych z personelem informacja o współfinansowaniu wynagrodzenia powinna znaleźć się w jej treści. Informacja o współfinansowaniu oraz logotypy powinny być wyraźne i czytelne. Informacja taka powinna być sporządzona zgodnie z obowiązującymi dokumentami (wytyczne).
3. Należy opisywać i oznaczać segregatory zgodnie z informacjami podanymi w informacji pokontrolnej. Dokumenty prowadzić oraz gromadzić w sposób rzetelny i przejrzysty.
B) Obszar tematyczny kontroli – Kwalifikowalność uczestników projektu
1. Wszystkie formularze zgody na przetwarzanie danych osobowych zebrane od uczestników winny być zgodne z art.24 ustawy o ochronie danych osobowych. Braki powinny być uzupełnione i poprawione zgodnie z zapisami ustawy oraz przepisami i załącznikami do umowy o dofinansowanie.
C) Obszar tematyczny kontroli – Prawidłowość rozliczeń finansowych
1. Wszelkie dowody księgowe winny być opisane zgodnie z obowiązującymi zasadami, stąd też należy uzupełnić braki wskazane w informacji pokontrolnej w przedmiotowym zakresie. Wszystkie dokumenty należy opisać zgodnie z Zasadami finansowania POKL.
2. W związku z zawartą w dniu 11.07.2008 r. umową zlecenie z p. Teresy Stałko jako animatora pracy za koszt niekwalifikowany należy uznać wynagrodzenie:
- wg listy płac za miesiąc czerwiec z dnia 29.08.2008 r. na kwotę 3 000,00 zł,
- wg listy płac za miesiąc lipiec z dnia 29.08.2008 r. na kwotę 1 800,00 zł (3 dni x 600,00 zł).
Wydatki niewkalifikowalne objęte wnioskiem o płatność nr POKL.07.03.00-32-005/08-02 za okres od 01.09.2008 r. do 30.11.2008 r. łącznie wynoszą: 4 800,00 zł.
Zgodnie z zapisami umowy o dofinansowanie beneficjent jest zobowiązany zwrócić ww. środki wraz z odsetkami w wysokości określonej jak dla zaległości podatkowych.
4. Termin na przekazanie informacji o wdrożeniu zaleceń pokontrolnych:
Pismo informujące o działaniach podjętych w celu uwzględnienia uwag oraz wykonania zaleceń pokontrolnych, a w przypadku niepodjęcia takich działań o przyczynach takiego postępowania, należy przesłać w terminie 14 dni do siedziby Wojewódzkiego Urzędu Pracy w Szczecinie od dnia otrzymania zaleceń pokontrolnych. – z dopiskiem Wydział Kontroli.
</t>
  </si>
  <si>
    <t>zalecenia pokontrolne zostały wdrożone</t>
  </si>
  <si>
    <t>UDA-POKL.07.02.01-32-011/08-00</t>
  </si>
  <si>
    <t>Aktywny Abstynent</t>
  </si>
  <si>
    <t>01.06.2008 r. - 31.08.2009 r.</t>
  </si>
  <si>
    <t>Miedzynarodowe Centrum Parnerstwa Partners Network</t>
  </si>
  <si>
    <t>WNP-POKL.07.02.01-32-011/08-02</t>
  </si>
  <si>
    <t>Planowa</t>
  </si>
  <si>
    <t>25-26.03.2009 r.</t>
  </si>
  <si>
    <t>AMi ASen</t>
  </si>
  <si>
    <t>Zespół kontrolujący stwierdził, iż w zakresie promocji występują następujące uchybienia: 
- brak w umowach z pracownikami projektu informacji o współfinansowaniu, która zgodnie 
z „Wytycznymi dotyczącymi oznaczania projektów w ramach PO KL” powinna znaleźć się 
w treści danej umowy,
- brak logotypu POKL i flagi Unii Europejskiej oraz informacji o współfinansowaniu na zewnątrz budynku, w którym znajduje się Biuro Projektu.</t>
  </si>
  <si>
    <t>26.03.2009</t>
  </si>
  <si>
    <t>MK,IG</t>
  </si>
  <si>
    <t>Wykryte uchybienia nie posiadały znamion nieprwidłowości</t>
  </si>
  <si>
    <t>UDA-POKL.07.03.00-32-030/08-00</t>
  </si>
  <si>
    <t>Szansa na lepszą przyszłość</t>
  </si>
  <si>
    <t>04.08.2008-20.11.2008</t>
  </si>
  <si>
    <t>Zachodniopomorski Ośrodek Doradztwa Rolniczego</t>
  </si>
  <si>
    <t>WNP-POKL.07.03.00-32-030/08-01</t>
  </si>
  <si>
    <t>26-27.03.2009</t>
  </si>
  <si>
    <t>ABu,MK</t>
  </si>
  <si>
    <t>zgodność realizacji projektu zgodnie z założeniami</t>
  </si>
  <si>
    <t>27.03.09</t>
  </si>
  <si>
    <t>30.03.2009</t>
  </si>
  <si>
    <t>EK/RM</t>
  </si>
  <si>
    <t>Weryfikacja prawidłowości realizowanej usługi</t>
  </si>
  <si>
    <t>W badanych obszarach stwierdzono uchybienia dotyczące: oznaczenia pomieszeń - sal szkoleniowych, niskiej frekwencji uczestników</t>
  </si>
  <si>
    <t xml:space="preserve">Zdaniem zespołu kontrolującego frekwencja uczestników szkolenia była zbyt niska, co może  mieć negatywny wpływ na osiągnięcie zaplanowanych rezultatów projektu. W związkuz powyższym zaleca się zintensyfikowanie procesu kontroli wewnętrznej realizowanych szkoleń (np.: wizytacje, kontrola dzienników zajęć). Z przeprowadzonych wizytacji beneficjent winien sporządzać protokoły, które należy dołączyć do dokumentacji dotyczącej realizowanego projektu. Każde pomieszczenie, w którym realizowany jest projekt powinno zostać oznaczone poprzez
wywieszenie plakatu, tablicy informacyjnej, naklejki lub innego rodzaju materiału zawierającego
dwa podstawowe logotypy: Logo PO KL i flagę Unii Europejskiej z dwoma podpisami (Unia Europejska, Europejski Fundusz Społeczny) oraz informację o realizowaniu projektu współfinansowanego ze środków Unii Europejskiej w ramach Europejskiego Funduszu Społecznego. Informacja taka powinna w szczególności znaleźć się w salach szkoleniowych 
i innych salach, w których realizowane jest wsparcie skierowane bezpośrednio do uczestników. Informacja o współfinansowaniu powinna być umieszczona w widocznym miejscu i czytelna 
dla wszystkich osób uczestniczących w działaniach realizowanych w danym miejscu. 
</t>
  </si>
  <si>
    <t>Beneficjent przesłał pismo o wdrozeniu zaleceń pokontrolnych</t>
  </si>
  <si>
    <t>UDA-POKL.09.01.02-32-066/08-00</t>
  </si>
  <si>
    <t>Od umiejetności do sukcesu edukacyjnego, zawodowego i osobistego - zaj ęcia dodatkowe dla uczniów gimnazjów powiatu koszlińskiego</t>
  </si>
  <si>
    <t xml:space="preserve">WNP-POKL.09.01.02-32-066/08-01  </t>
  </si>
  <si>
    <t>30-31.03.2009</t>
  </si>
  <si>
    <t>EK/MCH</t>
  </si>
  <si>
    <t>W badanych obszarach stwierdzono uchybienia dotyczące beneficjentów ostatecznych</t>
  </si>
  <si>
    <t xml:space="preserve">Zintensyfikować kontrolę wewnętrzną dokumentacji projektu przez pracowników przedsiębiorstwa, aby uniknąć sytuacji opisanych w informacji pokontrolnej - brak podpisów nauczycieli na dokumentach dotyczących projektu (Computer College – listy obecności, odbiór cateringu; brak podpisu przewodniczącego komisji rekrutacyjnej oraz rekomendacji ucznia do udziału w projekcie – formularze zgłoszeniowe). Dokonać przeglądu dokumentacji beneficjentów ostatecznych i uzupełnić brakujące podpisy w formularzach zgłoszeniowych. Zintensyfikować kontrolę wewnętrzną w celu uniknięcia 
w przyszłości podobnych uchybień.
 </t>
  </si>
  <si>
    <t>UDA-POKL.08.01.01-32-131/08-00</t>
  </si>
  <si>
    <t>Nie czekaj na cud - inwestuj w siebie. Wspieranie rozwoju zawodowego pielęgniarek i położnych w subregionie koszalińskim</t>
  </si>
  <si>
    <t>2008.08.01 - 2009.08.31</t>
  </si>
  <si>
    <t xml:space="preserve">WNP-POKL.08.01.01-32-131/08-01 
WNP-POKL.08.01.01-32-131/08-02 
</t>
  </si>
  <si>
    <t>RM/MK</t>
  </si>
  <si>
    <t>UDA-POKL.09.04.00-32-052/08</t>
  </si>
  <si>
    <t>Język angielski w nauczaniu wczesnoszkolnym - szkolenia dla nauczycieli</t>
  </si>
  <si>
    <t xml:space="preserve">2008-09-01 
2009-06-30  </t>
  </si>
  <si>
    <t>Instytut Szkoleniowy s.c. Ewa Czarnojan Barbara Dzikiewicz Ośrodek Doskonalenia Nauczycieli</t>
  </si>
  <si>
    <t>WNP-POKL.09.04.00-32-052/08-01</t>
  </si>
  <si>
    <t>31.03-01.04.2009</t>
  </si>
  <si>
    <t>KR/AMi</t>
  </si>
  <si>
    <t>UDA-POKL.08.01.01-32-060/08-00</t>
  </si>
  <si>
    <t>Zostań diagnostą samochodowym</t>
  </si>
  <si>
    <t>01.09.2008-
31.12.2009</t>
  </si>
  <si>
    <t>WNP-POKL.08.01.01-32-060/08-01</t>
  </si>
  <si>
    <t>01-02.04.09</t>
  </si>
  <si>
    <t>ASen, ABu</t>
  </si>
  <si>
    <t>03.04.09</t>
  </si>
  <si>
    <t>02.02.2009 r. -  30.06.2009 r</t>
  </si>
  <si>
    <t>06.04.2009</t>
  </si>
  <si>
    <t>Z uwagi na stwierdzone w trakcie kontroli uchybienia zaleca się bezwzględne przestrzeganie zapisów umowy o dofinansowanie.</t>
  </si>
  <si>
    <t>Pismo nr 564/09 z dnia 01.06.2009 r.</t>
  </si>
  <si>
    <t>UDA-POKL.08.01.01-32-089/08-00</t>
  </si>
  <si>
    <t xml:space="preserve">nie dotyczy </t>
  </si>
  <si>
    <t>07.04.2009</t>
  </si>
  <si>
    <t>UDA-POKL.08.01.01-32-121/08-00</t>
  </si>
  <si>
    <t>3 zawody - 1 cel - sukces zawodowy</t>
  </si>
  <si>
    <t>01.09.2008 r. - 30.11.2009 r.</t>
  </si>
  <si>
    <t>OMNIA Centrum Edukacji M. Kowalewska, B. Parzyszek s.c.</t>
  </si>
  <si>
    <t>WNP-POKL.08.01.01-32-121/08-01</t>
  </si>
  <si>
    <t>8-9.04.2009 r.</t>
  </si>
  <si>
    <t>AMi, EK</t>
  </si>
  <si>
    <t>Podczas kontroli realizacji projektu stwierdzono nieprawidłowości w aspekcie finansowym 
tzn. za koszt niekwalifikowalny zespół kontrolujący uznał uczestnictwo w projekcie dwóch uczestników.</t>
  </si>
  <si>
    <t>3.986,09 zł</t>
  </si>
  <si>
    <t>Projektodawca zgodnie umową  nr UDA-POKL.08.01.01-32-121/08-00 projektu powinien realizować ww. projekt na podstawie zapisów we wniosku o dofinansowanie. Czynności kontrolne wykazały, iż projektodawca realizując proces rekrutacyjny nie przestrzegał zapisów zamieszczonych ww. wniosku.
Podczas realizacji procesu rekrutacji i kwalifikowania uczestników, osoba lub osoby odpowiedzialne za realizację projektu powinny sprawować całkowitą kontrolę nad przebiegiem przedmiotowego procesu. 
Regularna weryfikacja ww. procesu pozwoli w przyszłości na wcześniejsze wykrycie uchybień lub nieprawidłowości oraz korekty już w początkowym etapie realizacji projektu. 
Instytucja Pośrednicząca stwierdziła wydatki niekwalifikowane – uczestnictwo w projekcie dwóch uczestników, które podlegają zwrotowi i kształtują się następująco: I wniosek o płatność (wydatki niekwalifikowalne 2.997,15 zł), II wniosek o płatność (wydatki niekwalifikowalne 397,76 zł), III wniosek o płatność (wydatki niekwalifikowalne 591,18 zł). Termin na realizację zaleceń pokontrolnych w ciągu 14 dni od dnia otrzymania zaleceń.</t>
  </si>
  <si>
    <t>Projektodawca pismem poinformował, iż zalecenia pokontrolne zostały wykonane.</t>
  </si>
  <si>
    <t>UDA-POKL.08.01.01-32-052/08-00</t>
  </si>
  <si>
    <t>Kwalifikacje w zasięgu Twojej ręki – uprawnienia dla pracowników stacji LPG</t>
  </si>
  <si>
    <t>01.08.2008-
21.12.2009</t>
  </si>
  <si>
    <t>DELVE Sp. z o.o. w Szczecinie</t>
  </si>
  <si>
    <t>WNP-POKL.08.01.01-32-052/08-01
WNP-POKL.08.01.01-32-052/08-02</t>
  </si>
  <si>
    <t>08-09.04.09</t>
  </si>
  <si>
    <t>ASen, KR</t>
  </si>
  <si>
    <t>UDA-POKL.08.01.01-32-049/08-00</t>
  </si>
  <si>
    <t>Zawód  Ochroniarz</t>
  </si>
  <si>
    <t>01.08.2008r.-30.10.2009r.</t>
  </si>
  <si>
    <t>Gustaw Securitas Sp. z o.o.</t>
  </si>
  <si>
    <t xml:space="preserve">WNP-POKL.08.01.01-32-049/08-01 </t>
  </si>
  <si>
    <t>8-9.04.2009r.</t>
  </si>
  <si>
    <t>ABu, RM</t>
  </si>
  <si>
    <t>UDA-POKL.08.02.01-32-005/08-00</t>
  </si>
  <si>
    <t>Wykorzystanie wiedzy i potencjału uczelni wyższych w działalności gospodarczej typu spin off - szkolenia i doradztwo dla środowisk akademickich woj. Zachodniopomorskiego</t>
  </si>
  <si>
    <t>01.09.08-30.11.09</t>
  </si>
  <si>
    <t>Akademia Rolnicza</t>
  </si>
  <si>
    <t>WNP-POKL.08.02.01-32-005/08-01</t>
  </si>
  <si>
    <t>08-09.04.2009</t>
  </si>
  <si>
    <t>MCh.MK</t>
  </si>
  <si>
    <t>zgofny z planowanym</t>
  </si>
  <si>
    <t xml:space="preserve">UDA-POKL.06.01.01-32-019/08-00 </t>
  </si>
  <si>
    <t>15.04.2009</t>
  </si>
  <si>
    <t>RM/EK</t>
  </si>
  <si>
    <t>Zespół kontrolujący nie stwierdził uchybień i nieprawidłowości.</t>
  </si>
  <si>
    <t>3 zawody – 1 cel – sukces zawodowy</t>
  </si>
  <si>
    <t>OMNIA Centrum Edukacji M. Kokot-Kowalewska, B. Parzyszek, s.c.</t>
  </si>
  <si>
    <t>20.04.2009 r.</t>
  </si>
  <si>
    <t>AMi  EK</t>
  </si>
  <si>
    <t>21.04.2009</t>
  </si>
  <si>
    <t>MCh,MK</t>
  </si>
  <si>
    <t>22.04.2009 r.</t>
  </si>
  <si>
    <t xml:space="preserve">Zajęcia z matematyki prowadzone były w sposób poprawny, nie budzący zastrzeżeń kontrolujących. Sposób prowadzenia zajęć przez prowadzącego oceniono pozytywnie. Zdaniem zespołu kontrolującego frekwencja uczestników szkolenia była zbyt niska, w przypadku powtarzających się niskiej frekwencji, może to mieć negatywny wpływ na osiągnięcie zaplanowanych rezultatów projektu. </t>
  </si>
  <si>
    <t>UDA-POKL.08.01.01-32-129/08-00</t>
  </si>
  <si>
    <t>Języki i komputery to droga do Twojej kariery</t>
  </si>
  <si>
    <t>01.09.2008          do 31.07.2009</t>
  </si>
  <si>
    <t>Powiat Pyrzycki</t>
  </si>
  <si>
    <t>WNP-POKL.08.01.01-32-129/08-01 
WNP-POKL.08.01.01-32-129/08-02</t>
  </si>
  <si>
    <t>22-23.04.2009</t>
  </si>
  <si>
    <t>MK/RM/Ami</t>
  </si>
  <si>
    <t>Brak nieprawidłowości</t>
  </si>
  <si>
    <t>UDA-POKL.09.04.00-32-026/08</t>
  </si>
  <si>
    <t>ZAN - Zachodniopomorska Akademia Nauczyciela</t>
  </si>
  <si>
    <t xml:space="preserve">2008-09-01  2010-12-31  </t>
  </si>
  <si>
    <t>Fundacja Rozwoju Demokracji Lokalnej Centrum Szkoeniowe w Szczecinie</t>
  </si>
  <si>
    <t>WNP-POKL.09.04.00-32-026/08-01</t>
  </si>
  <si>
    <t>KR/ABU</t>
  </si>
  <si>
    <t>UDA-POKL.07.02.01-32-021/08-00</t>
  </si>
  <si>
    <t>Wspólnie do pracy</t>
  </si>
  <si>
    <t>01.07.2008-31.12.2009</t>
  </si>
  <si>
    <t>Pomorska Akademia Kształcenia Zawodowego</t>
  </si>
  <si>
    <t xml:space="preserve">WNP-POKL.07.02.01-32-021/08-02 
WNP-POKL.07.02.01-32-021/08-03   </t>
  </si>
  <si>
    <t xml:space="preserve">W trakcie kontroli stwierrdzono uchybienia dotyczące następujących obszarów:zgodności treści dokumentów dotyczących przetwarzania danych (polityka bezpieczeństwa, instrukcja zarządzania systemem informatycznym służącym do przetwarzania danych) z obowiązującymi aktami prawnymi (rozporządzenie MSWiA z 29.04.2004 r.), sporządzania umów cywilnoprawnych – doprecyzowania jej warunków, zgodności zapisów z wnioskiem o dofinansowanie (budżet); dokumentacji uczestników projektu; opisywania faktur; sposobu oznakowania miejsca
realizacji projektu, zakupionego sprzętu, dokumentów, plakatów, ulotek, strony internetowej
z harmonogramem działań. 
</t>
  </si>
  <si>
    <t xml:space="preserve">A) Obszar tematyczny kontroli – Dokumentacja dotycząca realizacji projektu 
1. Politykę bezpieczeństwa oraz instrukcję określającą sposób zarządzania systemem informatycznym i ręcznym w zakresie ochrony danych osobowych i ich zbiorów należy uzupełnić o elementy wskazane w informacji pokontrolnej, zgodnie z rozporządzeniem Ministra Spraw Wewnętrznych i Administracji z dnia 29.04.2004 r. (Dz. U. nr 100, poz. 1024). 
W przypadku zbierania danych osobowych oraz ich przetwarzania i przechowywania projektodawca jest zobowiązany przestrzegać przepisów ustawy o ochronie danych osobowych, aktów wykonawczych do tejże ustawy oraz zapisów umowy o dofinansowanie dotyczących przedmiotowej kwestii. 
2. W przypadku podpisywania kolejnych umów cywilnoprawnych (np.: z personelem, 
na świadczenie usług) doprecyzować wszystkie elementy (zakres obowiązków, liczby godzin, kwoty za wykonanie usługi) zgodnie z wnioskiem o dofinansowanie.    
B) Obszar tematyczny kontroli – Kwalifikowalność uczestników projektu
1. Zintensyfikować kontrolę wewnętrzną dokumentacji projektu przez pracowników przedsiębiorstwa, aby uniknąć sytuacji opisanych w informacji pokontrolnej - brak opinii Animatora Pracy lub brak podpisu Animatora Pracy. 
2. Dokonać przeglądu dokumentacji beneficjentów ostatecznych i uzupełnić brakujące podpisy w formularzach zgłoszeniowych. Zintensyfikować kontrolę wewnętrzną w celu uniknięcia 
w przyszłości podobnych uchybień.
C) Obszar tematyczny kontroli – Prawidłowość rozliczeń finansowych
1. Zintensyfikować kontrolę wewnętrzną dokumentacji projektu przez pracowników przedsiębiorstwa, aby uniknąć sytuacji opisanych w informacji pokontrolnej (zgodności zapisów wniosku o dofinansowanie (budżet) z harmonogramem działań, opisywanie faktur ). Wszelkie rozbieżności wykryte podczas kontroli IP oraz własnej kontroli zgłaszać na bieżąco opiekunowi projektu celem ich korekty. Skorygować wszelkie  błędy dotyczące faktur i wniosku o płatność
 wskazane w informacji pokontrolnej. Zintensyfikować kontrolę wewnętrzną w celu uniknięcia 
w przyszłości podobnych uchybień.
D) Obszar tematyczny kontroli – Działania promocyjno-informacyjne 
1. Zgodnie z § 21.4 umowy o dofinansowanie beneficjent oświadczył, iż zapoznał się z treścią Wytycznych w zakresie informacji i promocji oraz zobowiązał się podczas realizacji projektu przestrzegać określonych w nich zasad. Beneficjent winien bezwzględnie przestrzegać zapisów umowy o dofinansowanie i wytycznych w odniesieniu do oznaczania i opisywania dokumentów w ramach działań promocyjno-informacyjnych. Ponadto stronę internetową należy uzupełnić o informacje wskazane w informacji pokontrolnej.
2. Wszelkie oznakowanie dostosować do nowych wytycznych dotyczących oznaczania projektów w ramach PO KL z lutego 2009 r.
Pismo informujące o działaniach podjętych w celu uwzględnienia uwag oraz wykonania zaleceń pokontrolnych, a w przypadku niepodjęcia takich działań o przyczynach takiego postępowania, należy przesłać do siedziby Wojewódzkiego Urzędu Pracy w Szczecinie 
do 30 czerwca 2009 r. 
</t>
  </si>
  <si>
    <t>23.04.09</t>
  </si>
  <si>
    <t xml:space="preserve">2008-09-01  2009-06-30  </t>
  </si>
  <si>
    <t>25.04.2009</t>
  </si>
  <si>
    <t xml:space="preserve">1. Zgodność świadczonej usługi z umową o dofinansowanie projektu, harmonogramem realizacji projektu, umową na realizację usługi
2. Zgodność zakresu tematycznego kursu zawodowego z zatweirdzonym wnioskiem o dofinansowanie realizacji projektu
3. Zgodność dokumentacji potwierdzającej zrealizowanie usługi z liczbą osobogodzin zawartą w umowie z wykonawcą na realizację usługi
4. Przeprowadzenie wywiadu z uczestnikami projektu w celu poznania ich opinii nt. realizowanej usługi
5. Sposób oznakowania pomieszczeń, w których realizowana jest usługa oraz materiałów szkoleniowych, które otrzymują uczestnicy szkolenia
</t>
  </si>
  <si>
    <t>UDA-POKL.07.02.01-32-013/08-00</t>
  </si>
  <si>
    <t>Nie daj się wykluczyć</t>
  </si>
  <si>
    <t>01.06.2008-30.05.2009</t>
  </si>
  <si>
    <t>Fundacja RAZEM</t>
  </si>
  <si>
    <t xml:space="preserve">WNP-POKL.07.02.01-32-013/08-01 
WNP-POKL.07.02.01-32-013/08-02   </t>
  </si>
  <si>
    <t>28-29.04.2009</t>
  </si>
  <si>
    <t>EK/AMi</t>
  </si>
  <si>
    <t>W badanych obszarach stwierdzono uchybienia dotyczące: rekrutacji uczestników projektu, oznaczania dokumentów i strony internetowej.</t>
  </si>
  <si>
    <t>9.4</t>
  </si>
  <si>
    <t>UDA-POKL.09.04.00-32-022/08-00)</t>
  </si>
  <si>
    <t>Studia podyplomowe z chemii dla nauczycieli</t>
  </si>
  <si>
    <t>01.09.08-30.10.2010</t>
  </si>
  <si>
    <t>Zachodniopomorski Uniwersytet Technologiczny</t>
  </si>
  <si>
    <t>WNP-POKL.09.04.00-32-022/08-01</t>
  </si>
  <si>
    <t>9.1.1</t>
  </si>
  <si>
    <t>UDA-POKL.09.01.01-32-027/08-00</t>
  </si>
  <si>
    <t>Jak dobrze być przedszkolakiem - alternatywne formy edukacji przedszkolnej w gminie Dobra</t>
  </si>
  <si>
    <t>01.05.2008-31.12.2009</t>
  </si>
  <si>
    <t>Gmina Dobra</t>
  </si>
  <si>
    <t>WNP-POKL.09.01.01-32-027/08-03</t>
  </si>
  <si>
    <t>06-07.05.09 (na miejscu)
15.05.09 (na dokumentach)</t>
  </si>
  <si>
    <t>ASen/ABu</t>
  </si>
  <si>
    <t>1. Beneficjent przyjął zasadę, iż opis dokumentów księgowych drukuje na osobnej kartce, która jest załącznikiem do dokumentu księgowego.
2. Analiza załącznika nr 1 do WNP wskazała, iż beneficjent podaje w czterech przypadkach numery księgowe, które nie są zgodne z numerami umieszczonymi na dokumencie źródłowym.
3. Wydatek niekwalifikowalny w wysokości 42,00 zł (składka za ubezpieczie sprzętu Gminy, który nie ma związku z realizowanym projektem).</t>
  </si>
  <si>
    <t>1. Zaleca się mieszczanie opisów na odwrocie dokumentów księgowych, a nie na osobnym arkuszu, który stanowi załącznik do dokumentu księgowego.
2. Należy zwrócić kwotę stanowiącą równowartość wydatku uznanego za niekwalifikowalny.
Termin realizacji zaleceń: 3.07.09 r.</t>
  </si>
  <si>
    <t>Beneficjent przesłał pismo z prśbą o przesunięcie terminu realizacji zaleceń do 10.07.09 r. W kwestii zwrotu kwoty nieprawidłowości, sprawa zostałą przekazana do Wydziału wdrażającego.</t>
  </si>
  <si>
    <t>UDA-POKL.09.02.00-32-005/08-00</t>
  </si>
  <si>
    <t>Pierwszy krok na rynek pracy</t>
  </si>
  <si>
    <t>01.08.2008 - 31.07.2009</t>
  </si>
  <si>
    <t>Stowarzyszenie Polskie Uniwersytety Ludowe, Uniwersytet Ludowy w Radawnicy</t>
  </si>
  <si>
    <t>WNP-POKL.09.02.00-32-005/08-02</t>
  </si>
  <si>
    <t>06-07.05.2009</t>
  </si>
  <si>
    <t>zgody z planowanym</t>
  </si>
  <si>
    <t>UDA-POKL 07.02.01-32-041/08-00</t>
  </si>
  <si>
    <t>Teraz Ty</t>
  </si>
  <si>
    <t>2008.07.01-31.12.2009</t>
  </si>
  <si>
    <t>Powiatowe Centrum Pomocy Rodzinie w Wałczu</t>
  </si>
  <si>
    <t>WNP-POKL.07.02.01-32-041/08</t>
  </si>
  <si>
    <t>W trakcie kontroli stwierrdzono uchybienia dotyczące następujących obszarów:zgodności treści dokumentów dotyczących przetwarzania danych (polityka bezpieczeństwa, instrukcja zarządzania systemem informatycznym służącym do przetwarzania danych) z obowiązującymi aktami prawnymi (rozporządzenie MSWiA z 29.04.2004 r.), sporządzania umów cywilnoprawnych – doprecyzowania jej warunków. Niewielkie uchybienia w obszarze działań informacyjno-promocyjnych.</t>
  </si>
  <si>
    <t xml:space="preserve">1. Wszelkie dokumenty dotyczące realizacji projektu należy oznaczać zgodnie z umową 
o dofinansowanie i wytycznymi.
1. Politykę bezpieczeństwa oraz instrukcję określającą sposób zarządzania systemem informatycznym i ręcznym w zakresie ochrony danych osobowych i ich zbiorów należy uzupełnić o elementy wskazane w informacji pokontrolnej, zgodnie z rozporządzeniem Ministra Spraw Wewnętrznych i Administracji 
z dnia 29.04.2004 r. (Dz. U. nr 100, poz.1024)Zgodnie z § 21.4 umowy o dofinansowanie beneficjent oświadczył, iż zapoznał się z treścią Wytycznych w zakresie informacji i promocji oraz zobowiązał się podczas realizacji projektu przestrzegać zapisów umowy o dofinansowanie i wytycznych w odniesieniu do oznaczania i opisywania dokumentów w ramach działań promocyjno-informacyjnych. Ponadto stronę internetową należy uzupełnić o informacje wskazane w informacji pokontrolnej.1.Zintensyfikować kontrolę wewnętrzną sporządzania dokumentacji finansowej projektu zamieszczanej jako załączniki do wniosku o płatność. Zapisy  składanego przez Beneficjenta wniosku o płatność jeśli chodzi o rozliczanie wynagrodzeń winny być bardziej szczegółowe i zawierać: wskazanie rozliczanego okresu, ilość miesięcy, liczbę osób. Listy płac powinny być sporządzane każdego miesiąca. Numeracje list płac w kolejnych miesiącach winny być rosnące, a nie malejące
</t>
  </si>
  <si>
    <t>Beneficejnt przesłał informację o wdrożeniu zaleceń</t>
  </si>
  <si>
    <t>9,1.2</t>
  </si>
  <si>
    <t>POKL.09.01.02-32-085/08-00</t>
  </si>
  <si>
    <t>Wiem, potrafię, zdobędę - program zajęć edukacyjnych dla dzieci z terenu Gminy Dobra</t>
  </si>
  <si>
    <t xml:space="preserve">2008-05-01  
2009-12-31 </t>
  </si>
  <si>
    <t xml:space="preserve">POKL.09.01.02-32-085/08-01 
POKL.09.01.02-32-085/08-02 
POKL.09.01.02-32-085/08-03 </t>
  </si>
  <si>
    <t>KR/AMI</t>
  </si>
  <si>
    <t>08.05.09</t>
  </si>
  <si>
    <t>UDA-PO KL.07.02.01-32-010/08-00</t>
  </si>
  <si>
    <t>Wsparcie Klubu Integracji Społecznej w Kamieniu Pomorskim</t>
  </si>
  <si>
    <t>05.05.2008-       31.12.2009</t>
  </si>
  <si>
    <t>Gmina Kamień Pomorski</t>
  </si>
  <si>
    <t>1. WNP-POKL.07.02.01-32-010/08-01 na kwotę  30 569,69 zł, 
2. WNP-POKL.07.02.01-32-010/08-02 na kwotę 
79 263,79 zł, 
3. WNP-POKL.07.02.01-32-010/08-03 na kwotę  
160 126,91 zł,</t>
  </si>
  <si>
    <t>11-12.05.2009</t>
  </si>
  <si>
    <t>UDA-POKL.08.01.01-32-139/08-00</t>
  </si>
  <si>
    <t>Przygotujmy najlepszych na najgorsze</t>
  </si>
  <si>
    <t>01.10.2008 r. - 31.05.2009 r.</t>
  </si>
  <si>
    <t>EUROMED Sp. z o.o.</t>
  </si>
  <si>
    <t>WNP-POKL.08.01.01-32-139/08-02</t>
  </si>
  <si>
    <t>12-13.05.2009 r.</t>
  </si>
  <si>
    <t xml:space="preserve">AMi ASen  </t>
  </si>
  <si>
    <t>Po weryfikacji stwierdzono uchybienia: - brak w umowach z pracownikami informacji o współfinansowaniu, która zgodnie z "wytycznymi oznaczenia projektów" powinna znaleź się w treści umowy, - brak logotypów POKL oraz Unii Europejskiej na ankietach ewaluacyjnych przeprowadzonych w I grupie szkoleniowych.</t>
  </si>
  <si>
    <t xml:space="preserve">nie ma potrzeby formułowania zaleceń pokontrolnych </t>
  </si>
  <si>
    <t>UDA-POKL.07.03.00-32-007/08</t>
  </si>
  <si>
    <t>Aktywizacja społeczna i zawodowa osób zagrożonych wykluczeniem społecznym w Gminie Barwice</t>
  </si>
  <si>
    <t>01.06.2008 do 31.12.2008</t>
  </si>
  <si>
    <t>Gmina Barwice</t>
  </si>
  <si>
    <t xml:space="preserve">WNP-POKL.07.03.00-32-007/08-03 
WNP-POKL.07.03.00-32-007/08-01 
WNP-POKL.07.03.00-32-007/08-02 </t>
  </si>
  <si>
    <t>14-15.05.2009</t>
  </si>
  <si>
    <t>KR/EK</t>
  </si>
  <si>
    <t>UDA-POKL 07.03.00-32-010/08-00</t>
  </si>
  <si>
    <t>Aktywizacja społeczna i zawodowa osób zagrożonych wykluczeniem społecznym w Gminie Szczecinek</t>
  </si>
  <si>
    <t>2008.06.01-2008.12.31</t>
  </si>
  <si>
    <t>Gmina Szczecinek</t>
  </si>
  <si>
    <t>WNP-POKL.07.03.00-32-010/08-02</t>
  </si>
  <si>
    <t>7.2.1.</t>
  </si>
  <si>
    <t>UDA-POKL.07.02.01-32-038/08-00</t>
  </si>
  <si>
    <t>18.05.2009</t>
  </si>
  <si>
    <t>MK/EK/RM</t>
  </si>
  <si>
    <t>Wykryte uchybienia nie posiadały znamion nieprawidłowości</t>
  </si>
  <si>
    <t>20.05.2009 r.</t>
  </si>
  <si>
    <t>AMi, ASen</t>
  </si>
  <si>
    <t>AMi  MK</t>
  </si>
  <si>
    <t>01.02.2008 r. - 30.08.2009 r.</t>
  </si>
  <si>
    <t>AMi   MK</t>
  </si>
  <si>
    <t>UDA-POKL.09.01.01-32-012/08-00</t>
  </si>
  <si>
    <t>Hurra idziemy do przedszkola</t>
  </si>
  <si>
    <t>01.06.2008-31.08.2009</t>
  </si>
  <si>
    <t>F.U. Edu Casa Agnieszka Waszyńska</t>
  </si>
  <si>
    <t xml:space="preserve">WNP-POKL.09.01.01-32-012/08-01 
WNP-POKL.09.01.01-32-012/08-02 
WNP-POKL.09.01.01-32-012/08-03   </t>
  </si>
  <si>
    <t>kontrola doraźna</t>
  </si>
  <si>
    <t>21-22.05.2009</t>
  </si>
  <si>
    <t>poza planem / doraźna</t>
  </si>
  <si>
    <t>W badanych obszarach stwierdzono uchybienia dotyczące: braku dokumentów (polityka bezpieczeństwa, instrukacja zarządzania) zgodnie z ustawą o ochronie danych osobowych, sporządzania umów cywilnoprawnych (doprecyzowanie warunków), zgodności danych zawartych we wniosku o płatność z dokumentacją finansową oraz zastosowania odrębnego kodu księgowego, prawidłowości stosowania znaków graficznych oraz określenia podstaw prawnych regulujących promocję</t>
  </si>
  <si>
    <t>A) Obszar tematyczny kontroli – Kwalifikowalność uczestników projektu 
1. Politykę bezpieczeństwa oraz instrukcję określającą sposób zarządzania systemem informatycznym i ręcznym w zakresie ochrony danych osobowych i ich zbiorów należy sporządzić zgodnie z rozporządzeniem Ministra Spraw Wewnętrznych i Administracji 
z dnia 29.04.2004 r. (Dz. U. nr 100, poz. 1024). Należy sporządzić również ewidencję osób upoważnionych do przetwarzania danych zgodnie z art. 39 ustawy o ochronie danych osobowych.
W przypadku zbierania danych osobowych oraz ich przetwarzania i przechowywania projektodawca jest zobowiązany przestrzegać przepisów ustawy o ochronie danych osobowych, aktów wykonawczych do tejże ustawy oraz zapisów umowy o dofinansowanie dotyczących przedmiotowej kwestii. 
2. W przypadku podpisywania kolejnych umów cywilnoprawnych (np.: z personelem, 
na świadczenie usług) doprecyzować wszystkie elementy (zakres obowiązków, liczby godzin, kwoty za wykonanie usługi) zgodnie z wnioskiem o dofinansowanie.    
B) Obszar tematyczny kontroli – Prawidłowość rozliczeń finansowych
1. Zintensyfikować kontrolę wewnętrzną dokumentacji projektu przez pracowników przedsiębiorstwa (projektu), aby uniknąć sytuacji opisanych w informacji pokontrolnej. Wszelkie rozbieżności wykryte podczas kontroli IP oraz własnej kontroli zgłaszać na bieżąco opiekunowi projektu celem ich korekty. Skorygować wszelkie  błędy dotyczące faktur i wniosku o płatność wskazane w informacji pokontrolnej. 
2. Księgowane operacje dotyczące projektu winny posiadać wyodrębniony kod księgowy identyczny dla każdej operacji,  zgodnie z obowiązującymi wytycznymi (np.: numer umowy 
o dofinansowanie). Podczas kolejnych księgowań należy stosować identyczny kod dla każdej operacji finansowej zaksięgowanej w PKPiR. 
C) Obszar tematyczny kontroli – Działania promocyjno-informacyjne 
1. We wniosku o dofinansowanie dokonać poprawy podstawy prawnej regulującej zagadnienia, działania związane z promocją i informacją.
2. Zgodnie z § 21.4 umowy o dofinansowanie beneficjent oświadczył, iż zapoznał się z treścią Wytycznych w zakresie informacji i promocji oraz zobowiązał się podczas realizacji projektu przestrzegać określonych w nich zasad. Podczas sporządzania nowych dokumentów należy bezwzględnie przestrzegać zasad określonych w umowie o dofinansowanie oraz wytycznych dotyczących oznaczania projektów w ramach PO KL.
Pismo informujące o działaniach podjętych w celu uwzględnienia uwag oraz wykonania zaleceń pokontrolnych, a w przypadku niepodjęcia takich działań o przyczynach takiego postępowania, należy przesłać do siedziby Wojewódzkiego Urzędu Pracy w Szczecinie do 20 lipca 2009 r.</t>
  </si>
  <si>
    <t>Pismem z dnia 20.07.09 r. beneficjent przesłał informację o wdrożeniu zaleceń pokontrolnych.</t>
  </si>
  <si>
    <t>UDA-POKL.09.01.02-32-040/08-00</t>
  </si>
  <si>
    <t>Program wyrównywania szansedukacyjnych uczniów ZSP nr 1 im. Kpt. Hm. A. Romockiego "Morro" w Barlinku</t>
  </si>
  <si>
    <t xml:space="preserve">2008-08-01 - 
2009-11-30  </t>
  </si>
  <si>
    <t>ZSP nr 1 im. Kpt. Hm. A. Romockiego "Morro" w Barlinku</t>
  </si>
  <si>
    <t xml:space="preserve">WNP-POKL.09.01.02-32-040/08-01 
</t>
  </si>
  <si>
    <t>26-27.05.2009
03-04.06.2009 
25-26.08.2009</t>
  </si>
  <si>
    <t>RM/MK/EK/IG</t>
  </si>
  <si>
    <t xml:space="preserve">Beneficjent nie posiada wymaganych dokumentów - polityka bezpieczeństwa, instrukcja zarządzania. Przedmiotowy dokument przedstawiony zespołowi kontrolującemu (opisany 
w informacji pokontrolnej) nie zawiera wymaganych elementów opisanych w rozporządzeniu 
z 29.04.2004 r. (Dz. U. nr 100, poz. 1024). Ewidencja osób upoważnionych do przetwarzania danych nie zawiera wszystkich elementów zgodnie z ustawą o ochronie danych osobowych – brak zakresu upoważnienia do przetwarzania danych osobowych.  
 Umowy zlecenia zawierane z personelem nie posiadają doprecyzowanych warunków, 
tj. brak jest określenia konkretnych obowiązków jakie zleceniodawca będzie wykonywał 
w ramach umowy - podano jedynie nr zadań lub funkcję (kierownik projektu. Zdaniem zespołu kontrolującego warunki umowy, a w szczególności zakres obowiązków powinien 
być doprecyzowany w treści przedmiotowej umowy. 
Treść formularza zatwierdzonego w IP nie odzwierciedlała stanu faktycznego uczestników, którzy niekwalifikowali się do udziału w projekcie.  Zgodnie z listami dostarczonymi przez beneficjenta liczba osób wynosi 293, natomiast w formularzu zapisano 267 osób niekwalifikowanych. 
W obszarze kontroli dotyczącej beneficjentów ostatecznych stwierdzono, że:
a) beneficjent stosował jedną deklarację uczestnictwa w projekcie dla dwóch projektów jednocześnie,
b) wskutek rekrutacji uczniów (technikum, zasadnicza szkoła zawodowa – 293 osoby), którzy zgodnie ze Szczegółowym Opisem Priorytetów PO KL nie byli kwalifikowalni do udziału 
w projekcie zespół kontrolujący stwierdził wydatki niekwalifikowane. Wydatki te dotyczą wynagrodzeń wykładowców, kosztów dotyczących beneficjentów ostatecznych (wycieczki – wyżywienie, bilety wstępu; pakiety edukacyjne). 
Kwota wydatków niekwalifikowanych 54 066,00 zł.
W trakcie weryfikacji dokumentacji finansowej stwierdzono, iż faktury załączone 
do kontrolowanego wniosku o płatność nie zostały opisane zgodnie z Zasadami finansowania.
 W kontrolowanych dokumentach stwierdzono brak nazwy zadania (zadań) zgodnie 
z zatwierdzonym wnioskiem o dofinansowanie (podano jedynie nr pozycji z wniosku 
o dofinansowanie). W przypadku faktur obejmujących kilka wydatków dla kilku zadań 
nie posiadały rozbicia kwot w odniesieniu do kilku zadań. Na fakturach brak odniesienia (podstawy prawnej) do ustawy Prawo zamówień publicznych. Kwoty (brutto i netto) wynikające 
z dokumentów księgowych nie były prawidłowo wpisywane  w rubryki wniosku o płatność, 
np.: wpisane kwoty dokumentu brutto i netto powinny być zgodnie z fakturą, w rubryki netto wpisywano kwoty brutto. 
Wniosek o płatność należy wypełniać zgodnie z dowodami źródłowymi (księgowymi) odpowiednio wpisując kwoty brutto, netto i kwalifikowalne.
W obszarze zamówień publicznych stwierdzono:
- kontrolując dokumentację trybu zapytania o cenę na podstawie, którego wyłoniono wykonawcę, stwierdzono, iż beneficjent nie przestrzegał przepisów ustawy Prawo zamówień publicznych, 
np: nie wysłano zaproszenia do pięciu wykonawców (zgodnie z ustawą) – zamieszczono ogłoszenie na stronie internetowej, protokół niezgodny zobowiązującym wzorem, wyłoniono wykonawcę, który nie oferował najniższej ceny. W siedzibie beneficjenta nie stwierdzono dokumentów poświadczających o wysłaniu do wszystkich wykonawców biorących udział 
w postępowaniu pism o modyfikacji SIWZ, umieszczono jedynie treści modyfikacji na stronie internetowej. Brak ogłoszenia o udzielenie zamówienia (art. 95 ust. 1); brak informacji o wyborze najkorzystniejszej oferty (np.: zmieszczenie na stronie internetowej oraz w miejscu publicznie dostępnym w swojej siedzibie - art. 92 u. 2) oraz brak zawiadomień wysłanych do wykonawców o wyborze najkorzystniejszej oferty zgodnie z art. 92 ust 1 (nazwa firmy wybranej oraz nazwy firm biorących w postępowaniu wraz z punktacją, oferty odrzucone). Beneficjent jedynie przesłała do wykonawców pisma informujące o nie wyborze przedmiotowej oferty, podziękowanie i zaproszenie do dalszej współpracy (3 wykonawców); o wyborze oferty 
i zaproszeniu do podpisania kontraktu i jego realizacji w wyznaczonym terminie (wybrany wykonawca). Zespół kontrolujący ocenia negatywnie przeprowadzone postępowanie. Z uwagi 
na to, iż beneficjent wybrał/wyłonił wykonawcę niezgodnie z przepisami ustawy, w trakcie prowadzonego postępowania nie stosował się do przepisów zgodnie z prowadzonym trybem. 
Zgodnie z przepisami ustawy zamawiający udziela zamówienie wykonawcy, który zaoferował najniższą cenę (art. 72 ust. 2). Jednakże beneficjent nie zastosował się do przedmiotowego przepisu wybierając wykonawcę niezgodnie z nim: wybrano wykonawcę, który nie oferował najniższej ceny (oferta - 25 559 zł.), a następnie negocjowano z nim pomniejszenie kwoty 
do sumy jako zamawiający dysponował (24 960,00 zł.), choć zgodnie ze zbiorczym zestawieniem ofert orientacyjnych był wykonawca, który zaoferował  niższą cenowo ofertę (24 635,00 zł.). Jako głównym i jedynym kryterium w postępowaniu miała być cena (najniższa zgodnie z ustawą, zapisami w siwz i ogłoszeniu), jednakże po skontrolowaniu dokumentacji widać, iż zamawiający wprowadził nowe kryterium jakim były parametry/wymagania sprzętowe. Sporządzony SIWZ nie zawiera opisu środków ochrony prawnej przysługujących wykonawcom w czasie postępowania, np.: protest dotyczący postanowień SIWZ. Zgodnie z modyfikacją 
nr 1 zmieniono termin wykonania zamówienia z 30.10.2008 na 31.10.2008, jednakże 
w zawartym kontrakcie widnieje zapis 30.10.2008 r.
Z uwagi na społeczny charakter projektu, a przede wszystkim ze względu na to, iż kwota umowy nie przekroczyła 14 000,00 euro (ponad 54 000,00 zł.), a beneficjent mógł skorzystać 
przy wyłanianiu wykonawcy z możliwości nie stosowania ustawy, zespół kontrolujący stwierdza co następuje:
a)  uznaje się poniesiony wydatek za kwalifikowany,
b) rekomenduje się by podczas kolejnych realizowanych zamówień, po wyborze odpowiedniej przesłanki, zwrócić szczególną uwagę na przepisy dotyczące konkretnego trybu oraz ściśle ich przestrzegać w celu uniknięcia wydatków niekwalifikowanych.   
W przypadku gdyby kwota postępowania przekraczałaby 14 tysięcy euro wydatek ten zostałby uznany w całości za niekwalifikowany. 
 - w kontrakcie z 20.03.2009 na zakup materiałów biurowych nie sprecyzowano kwoty zapłaty/wynagrodzenia. 
W obszarze działań informacyjno-promocyjnych stwierdzono następujące uchybienia:
a) niewłaściwe znaki graficzne (proporcja, wielkość), np.: umowy zlecenia, ogłoszenie na zakup sprzętu komputerowego, protokół z negocjacji, artykuł prasowy (Echo Barlinka listopad 2008), kontrakt z 30.10.2008 (również niewłaściwa kolejność znaków graficznych, brak informacji 
o współfinansowanie), pomieszczenia (np.: biuro projektu, księgowość), strona internetowa (brak odniesienia do strony: www.efs.gov.pl);
b) brak logotypów, informacji o współfinansowaniu: dokumentacja przetargowa (SIWZ), kontrakty, artykuł prasowy (np.: Echo Barlinka listopad 2008, Puls Barlinka maj 2009);
c) w bezpośrednim, stałym miejscu pracy osób, których wynagrodzenie współfinansowane jest przez EFS brak informacji o współfinansowaniu, np.: informacja wywieszona w pokoju lub przed pokojem.
Oznaczeniu o współfinansowaniu podlegają wszelkie dokumenty, pomieszczenia dotyczące realizacji projektu zgodnie z obowiązującymi Wytycznymi dotyczącymi oznaczania projektów 
w ramach PO KL.
</t>
  </si>
  <si>
    <t xml:space="preserve">wysłano zalecenia pokontrolne A. Obszar tematyczny kontroli – Dokumentacja dotycząca realizacji projektu 
1. Politykę bezpieczeństwa oraz instrukcję określającą sposób zarządzania systemem informatycznym i ręcznym w zakresie ochrony danych osobowych i ich zbiorów należy sporządzić zgodnie z rozporządzeniem Ministra Spraw Wewnętrznych i Administracji 
z dnia 29.04.2004 r. (Dz. U. nr 100, poz. 1024). Podczas sporządzania przedmiotowych dokumentów uwzględnić uwagi z informacji pokontrolnej (punkt 13).
2. Zintensyfikować kontrolę wewnętrzną dokumentacji projektu przez pracowników projektu, aby uniknąć sytuacji opisanych w informacji pokontrolnej (błędy w umowach z personelem opisane w punkcie 13). Przy zawieraniu kolejnych umów należy określić konkretne obowiązki zleceniobiorcy jakie on będzie wykonywał w ramach umowy a w szczególności zakres obowiązków.
B) Obszar tematyczny kontroli – Prawidłowość rozliczeń finansowych
1. Zintensyfikować kontrolę wewnętrzną dokumentacji projektu przez pracowników projektu, aby uniknąć sytuacji opisanych w informacji pokontrolnej oraz wydatków niekwalifikowanych. 
2. Należy opisać wszystkie dokumenty z godnie z zasadami finansowania POKL
C) Obszar tematyczny kontroli – Stosowanie ustawy Prawo zamówień publicznych
1. Zintensyfikować kontrolę wewnętrzną dokumentacji projektu przez pracowników projektu, aby uniknąć sytuacji opisanych w informacji pokontrolnej. 
2. Rekomenduje się by podczas kolejnych realizowanych zamówień, po wyborze odpowiedniej przesłanki, zwrócić szczególną uwagę na przepisy dotyczące konkretnego trybu oraz ich ściśle przestrzegać w celu uniknięcia wydatków niekwalifikowanych.
D) Obszar tematyczny kontroli – Działania promocyjno-informacyjne
1. Zgodnie z umową o dofinansowanie beneficjent oświadczył, iż zapoznał się z treścią Wytycznych w zakresie informacji i promocji oraz zobowiązał się podczas realizacji projektu przestrzegać określonych w nich zasad. Z uwagi na to, że kontrola wykryła uchybienia 
w tej materii, zaleca się bezwzględne przestrzeganie zapisów umowy o dofinansowanie 
oraz zapisów Wytycznych dotyczących oznaczania projektów w ramach PO KL.
2. Beneficjent winien bezwzględnie przestrzegać zapisów umowy o dofinansowanie 
i obowiązujących wytycznych w odniesieniu do oznaczania i opisywania dokumentów 
w ramach działań promocyjno-informacyjnych. Oznaczeniu o współfinansowaniu podlegają wszelkie dokumenty dotyczące realizacji projektu. 
E) Obszar tematyczny kontroli – Kwalifikowalność Beneficjentów Ostatecznych
1. Należy stosować deklarację uczestnictwa w projekcie tylko do jednego projektu w wypadku gdy Beneficjent realizuje więcej niż jeden projekt.
2. Wskutek przeprowadzenia rekrutacji uczniów z technikum i zasadniczej szkoły zawodowej, którzy zgodnie ze Szczegółowym Opisem Priorytetów POKL nie byli kwalifikowalni do udziału w projekcie, zespół kontrolujący stwierdził wydatki niekwalifikowane. Wydatki te dotyczą wynagrodzeń wykładowców, kosztów dotyczących beneficjentów ostatecznych (wycieczki – wyżywienie, bilety wstępu, pakiety edukacyjne). Kwota wydatków niekwalifikowanych wynosi
54 066,00 zł
</t>
  </si>
  <si>
    <t xml:space="preserve">pismem z dnia 30.11.2009 r., Beneficjent przesłał informację o wdrożeniu zaleceń pokontrolnych </t>
  </si>
  <si>
    <t>UDA-POKL.09.01.01-32-026/08-00</t>
  </si>
  <si>
    <t>Ośrodek przedszkolny w Gminie Dobra szansą na zmniejszenie nierówności w upowszechnianiu edukacji</t>
  </si>
  <si>
    <t>Urząd Miejski w Dobrej</t>
  </si>
  <si>
    <t>WNP-POKL.09.01.01-32-026/08-01
WNP-POKL.09.01.01-32-026/08-03</t>
  </si>
  <si>
    <t>28-29.05.09</t>
  </si>
  <si>
    <t>ASen/AMi/EK</t>
  </si>
  <si>
    <t>Uchybienia w obszarze dotyczącym działań promocyjno - informacyjnych (m.in.. niewłaściwa wielkość, proporcja znaków graficznych, brak informacji o współfinansowaniu w treści umowy)</t>
  </si>
  <si>
    <t>05.06.09</t>
  </si>
  <si>
    <t>ASen/EK</t>
  </si>
  <si>
    <t>09.06.09</t>
  </si>
  <si>
    <t>ASen/RM</t>
  </si>
  <si>
    <t>9.3</t>
  </si>
  <si>
    <t>UDA-POKL.09.03.00-32-001/08-00</t>
  </si>
  <si>
    <t>Przygotowanie do matury - szansa na lepsze jutro</t>
  </si>
  <si>
    <t>01.08.2008-31.07.2009</t>
  </si>
  <si>
    <t>MENTOR Prywatne Liceum Ogólnokształcące dla Dorosłych</t>
  </si>
  <si>
    <t>WNP-POKL.09.03.00-32-001/08-01</t>
  </si>
  <si>
    <t>09-10.06.09</t>
  </si>
  <si>
    <t>1. Beneficjent nie posiada Instrukcji Zarządzania Systemem Informatycznym oraz Polityki Bezpieczeństwa.
2.  Beneficjent przyjął zasadę, iż opis dokumentu księgowego drukuje na osobnej kartce, która jest załącznikiem do dokumentu.</t>
  </si>
  <si>
    <t>UDA-POKL.09.01.02-32-029/08-00</t>
  </si>
  <si>
    <t>Zaplanuj swoją karierę z doradcą zawodowym</t>
  </si>
  <si>
    <t>od 01.09.2008 r. do 31.07.2009 r.</t>
  </si>
  <si>
    <t>Powiat Świdwiński</t>
  </si>
  <si>
    <t>WNP-POKL.09.01.02-32-029/08-01.</t>
  </si>
  <si>
    <t>9-10.06.2009 r.</t>
  </si>
  <si>
    <t xml:space="preserve">AMi KR </t>
  </si>
  <si>
    <t>IV kwartał</t>
  </si>
  <si>
    <t xml:space="preserve">Podczas kontroli realizacji projektu nie stwierdzono nieprawidłowości w aspekcie finansowym. 
Jednakże zespół kontrolujący rekomenduje, aby oznaczyć wszystkie segregatory zawierające dokumentację projektową poprzez umieszczenie: informacji o współfinansowaniu, logotypów, nazwy projektu, numeru umowy, okresu archiwizacji, nazwy kategorii dokumentacji w segregatorze.
Ponieważ beneficjent do dnia kontroli nie zakończył procesu rekrutacji beneficjentów ostatecznych, zespół kontrolujący nie jest w stanie jednoznacznie stwierdzić, czy zaplanowane rezultaty zostaną osiągnięte (zgodnie z aktualnym na dzień kontroli wnioskiem o dofinansowanie projekt zakończy się 31.07.2009 r.). </t>
  </si>
  <si>
    <t>10.06.2009 r.</t>
  </si>
  <si>
    <t>AMi KR</t>
  </si>
  <si>
    <t xml:space="preserve">
Zespół kontrolujący nie stwierdził uchybień i nieprawidłowości.
</t>
  </si>
  <si>
    <t>UDA-POKL.09.01.02-32-030/08-00</t>
  </si>
  <si>
    <t>Dobra edukacja - lepsza przyszłość</t>
  </si>
  <si>
    <t>01.09.2008r.-31.12.2009r.</t>
  </si>
  <si>
    <t xml:space="preserve">WNP-POKL.09.01.02-32-030/08-01 </t>
  </si>
  <si>
    <t>kontrla planowa</t>
  </si>
  <si>
    <t>9-10.06.2009r.</t>
  </si>
  <si>
    <t>ABu, EK</t>
  </si>
  <si>
    <t>10.06.2009r.</t>
  </si>
  <si>
    <t>Gustaw Securitas 
Sp. z o.o.</t>
  </si>
  <si>
    <t>13.06.2009r.</t>
  </si>
  <si>
    <t>UDA-POKL.09.02.00-32-034/08-00</t>
  </si>
  <si>
    <t>Podniesienie kwalifikacji zawodowych uczniów - kurs spawacza</t>
  </si>
  <si>
    <t>Zespół Szkół Morskich w Kołobrzegu im. Polskich Rybaków i Marynarzy</t>
  </si>
  <si>
    <t>WNP-POKL.09.02.00-32-034/08-01
WNP-POKL.09.02.00-32-034/08-02</t>
  </si>
  <si>
    <t>15-16.06.2009</t>
  </si>
  <si>
    <t>MCh, Asen</t>
  </si>
  <si>
    <t>UDA-POKL.09.02.00-32-035/08-00</t>
  </si>
  <si>
    <t>Podniesienie kwalifikacji zawodowych uczniów - Kurs operatorów wózków jezdniowych z napędem silnikowym</t>
  </si>
  <si>
    <t>01.08.2008 - 30.09.2009</t>
  </si>
  <si>
    <t xml:space="preserve">WNP-POKL.09.02.00-32-035/08-01 </t>
  </si>
  <si>
    <t>ABu,AMi</t>
  </si>
  <si>
    <t>Projekt mimo, że posiada uchybienia realizowany jest zgodnie z harmonogramem (za wyjątkiem publikacji w prasie) i zawartą umową                                 o dofinansowanie oraz zapewnia osiągnięcie zaplanowanych rezultatów</t>
  </si>
  <si>
    <t xml:space="preserve">POKL.09.05.00-32-022/07 </t>
  </si>
  <si>
    <t>Pakt dla przyszłości</t>
  </si>
  <si>
    <t xml:space="preserve">2008-03-01  2009-03-31  </t>
  </si>
  <si>
    <t>WNP-POKL.09.05.00-32-022/07-01                     WNP-POKL.09.05.32-022/07-02</t>
  </si>
  <si>
    <t>17-18.06.2009</t>
  </si>
  <si>
    <t>KR/RM</t>
  </si>
  <si>
    <t>Brak zastrzeżeń</t>
  </si>
  <si>
    <t>Brak konieczności wydania zaleceń pokontrolnych</t>
  </si>
  <si>
    <t>18.06.09</t>
  </si>
  <si>
    <t>ASen/MCh</t>
  </si>
  <si>
    <t>7.2.2</t>
  </si>
  <si>
    <t>UDA-POKL.07.02.02-32-041/08-00</t>
  </si>
  <si>
    <t>Zachodniopomorskie Centrum Wspierania Procesów Ekonomii Społecznej</t>
  </si>
  <si>
    <t>01.01.2009 - 31.12.2009</t>
  </si>
  <si>
    <t>Wyższa Szkoła Pedagogiczna TWP</t>
  </si>
  <si>
    <t>WNP-POKL.07.02.02-32-041/08-01</t>
  </si>
  <si>
    <t>22-25.06.2009</t>
  </si>
  <si>
    <t>poaz planem / doraźna</t>
  </si>
  <si>
    <t>zgodność realizacji projektu w oparciu o przyjęte założenia</t>
  </si>
  <si>
    <t xml:space="preserve">1.wydatek niekwalifikowany- wynagrodzenie specjalsity ds. przedsiębiorczości za miesiące I-IV 2009r.   2. niezgodności z harmonogramem  3. brak logotypów na umowach zawieranych przez partnera 4. brak kontroli formalnej, rachunkowej i merytorycznej dokumentów księgowych partnera 5. brak na stronie internetowej adresów Punktów Integracji 6.do dnia kontroli nie zostały wypłacone wynagrodzenia personelu zarządzającego za m-ce II-V 2009r.             </t>
  </si>
  <si>
    <r>
      <t>Za wydatek niekwalifikowany uznaje się wynagrodzenie specjalisty ds. przedsiębiorczości społecznej za miesiące styczeń – kwiecień 2009 r.  Zaleca się zwrot środków wydatkowanych, dotyczących wynagrodzenia specjalisty ds. przedsiębiorczości społecznej   za styczeń 2009 r na  kwotę 4 050,00 zł. wraz z odsetkami w wysokości określonej jak dla zaległości podatkowych. Natomiast wynagrodzenia za miesiące luty – kwiecień 2009 r. należy uznać jako wydatek niekwalifikowany  i nie ujmować go w następnych wnioskach o płatność.  Zespół kontrolujący podczas kontroli doraźnej stwierdził, brak logotypów na umowach zawieranych przez partnera projektu</t>
    </r>
    <r>
      <rPr>
        <i/>
        <sz val="8"/>
        <rFont val="Arial"/>
        <family val="2"/>
      </rPr>
      <t xml:space="preserve">. </t>
    </r>
    <r>
      <rPr>
        <sz val="8"/>
        <rFont val="Arial"/>
        <family val="2"/>
      </rPr>
      <t xml:space="preserve">Z uwagi na stwierdzone w trakcie kontroli uchybienia zaleca się bezwzględne przestrzeganie zapisów umowy o dofinansowanie. Partner powinien przestrzegać zasad określonych w Wytycznych dotyczących oznaczenia projektów w ramach POKL z dnia 19 grudnia 2008 r. Zespół kontrolujący zaleca wypłatę wynagrodzeń za wykonanie powierzonych zadań dla personelu zarządzającego zgodnie z zawartymi umowami w terminie do 14 dni następnego miesiąca. Ponadto zaleca się zgodnie z Zasadami finansowania POKL pkt. 3.1.3 prawidłowe opisy dokumentów księgowych oraz zawieranie informacji o poprawności merytorycznej  i formalno – rachunkowej na poszczególnych dokumentach księgowych.  </t>
    </r>
  </si>
  <si>
    <t>Pismem z dnia 26.08.09 r. beneficjent przesłał informację o wdrożeniu zaleceń pokontrolnych. WUP pismem z dnia 07.09.09 r. wyraził zgodę na przedłużenie o 14 dni wdrożenia zaleceń pokontrolnych dotyczących zwrotu środków finansowych.
a) 04.09.09 r. zwrot na konto wynagrodzenia specjalisty ds. przedsiębiorczości 4.050,00 zł.                          b) 11.09.09 r. zwrot odsetek od wynagrodzen 184,00 zł.             
c) 09.10.09 r. niedopłta odsetek karnych 3,00 zł</t>
  </si>
  <si>
    <t>UDA-POKL.08.01.01-32-054/08-00</t>
  </si>
  <si>
    <t>Szersze kwalifikacje - szersze horyzonty - kursy językowe, ekonomiczno - prawne i komputerowe dla pracowników województwa zachodniopomorskiego</t>
  </si>
  <si>
    <t>od 01.08.2008 r. do 31.12.2009 r.</t>
  </si>
  <si>
    <t>WNP-POKL.08.01.01-32-054/08-02</t>
  </si>
  <si>
    <t xml:space="preserve">23 – 24.06.2009 r. </t>
  </si>
  <si>
    <t xml:space="preserve">AMi RM MCh  </t>
  </si>
  <si>
    <t>Podczas kontroli realizacji projektu nie stwierdzono nieprawidłowości w aspekcie finansowym. 
Ponieważ projektodawca do dnia kontroli nie zakończył procesu rekrutacji uczestników projektu (zgodnie z wnioskiem o dofinansowanie proces ten jest procesem ciągłym i otwartym), zespół kontrolujący nie jest w stanie jednoznacznie stwierdzić, czy zaplanowane rezultaty zostaną osiągnięte, a cele zostaną osiągnięte w 100% (zgodnie z aktualnym na dzień kontroli wnioskiem 
o dofinansowanie projekt zakończy się 31 grudnia 2009 r.). W ramach projektu „Szersze kwalifikacje – szersze horyzonty – kursy językowe, ekonomiczno – prawne i komputerowe dla pracowników województwa zachodniopomorskiego” projektodawca planuje zorganizować szkolenia dla dwóch grup uczestników projektu (po 16 osób).</t>
  </si>
  <si>
    <t>Brak konieczności formułowania zaleceń pokontrolnych</t>
  </si>
  <si>
    <t>9.5</t>
  </si>
  <si>
    <t>UDA-PO KL.09.05.00-32-051/07-00</t>
  </si>
  <si>
    <t>Łatwiejszy dostęp do edukacji poprzez kurs języka niemieckiego w Pilchowie</t>
  </si>
  <si>
    <t>01.04.2008-30.06.2009</t>
  </si>
  <si>
    <t>Gmina Police</t>
  </si>
  <si>
    <t xml:space="preserve">WNP-POKL.09.05.00-32-051/07-01/02/03   </t>
  </si>
  <si>
    <t>2-3.07.09</t>
  </si>
  <si>
    <t>EK/AM</t>
  </si>
  <si>
    <t>W badanych obszarach stwierdzono uchybienia dotyczące: dokumentacji beneficjentów ostatecznych,opisywania faktur, zastosowania przepisów ustawy Prawo zamówień publicznych, sporządzania umów cywilnoprawnych – brak podstawy prawnej zawarcia umowy zgodnie z zapisami ustawy Prawo zamówień publicznych, prawidłowości sposobu oznakowania dokumentów, materiałów informacyjnych, szkoleniowych, zawieranych umów.</t>
  </si>
  <si>
    <t>1. Podczas kolejnych rekrutacji przeprowadzanych w czasie realizacji następnych projektów należy dołożyć wszelkiej staranności aby w teczkach osobowych znajdowały się wszystkie niezbędne dokumenty, a w szczególności deklaracje uczestnictwa w projekcie. Zgodnie 
z Wytycznymi w zakresie kwalifikowania wydatków w ramach PO KL w momencie rekrutacji uczestnik projektu podpisuje deklarację (w przypadku nieletniego podpis opiekuna prawnego lub rodzica). Rozpoczęcie udziału uczestnika projekcie liczone jest od dnia podpisania przez niego ww. deklaracji. Podpisanie deklaracji jest warunkiem uznania kwalifikowalności wydatków poniesionych w związku z udziałem osoby w projekcie.  
Należy zintensyfikować kontrolę wewnętrzną dokumentacji przy kolejnych realizowanych przedsięwzięciach przez pracowników urzędu, aby uniknąć sytuacji opisanej w informacji. Zaleca się aby uzupełnić brakujące deklaracje i dołączyć je do akt osobowych uczestników projektu. 
B) Obszar tematyczny kontroli – Prawidłowość rozliczeń finansowych
1. Wszelkie dowody księgowe winny być opisane zgodnie z obowiązującymi zasadami, 
stąd też należy uzupełnić braki wskazane w informacji pokontrolnej w przedmiotowym zakresie. Wszystkie dokumenty należy opisać zgodnie z Zasadami finansowania PO KL. Należy przesłać kserokopie, potwierdzone za zgodność z oryginałem, dokumentów księgowych wskazanych 
w informacji pokontrolnej do siedziby Wojewódzkiego Urzędu Pracy w Szczecinie w terminie wskazanym w punkcie 4.
C) Obszar tematyczny kontroli – Stosowanie ustawy Prawo zamówień publicznych
1. Podczas wyłaniania kolejnych wykonawców przy realizacji projektów rekomenduje się aby po wyborze odpowiedniej przesłanki zwrócić szczególną uwagę na przepisy dotyczące danego trybu oraz ściśle ich przestrzegać.
2. Zdaniem zespołu kontrolującego wszystkie zawierane umowy (usługi, szkolenia) powinny zawierać tzw. „preambułę”  w swej treści z podaniem podstawy prawnej jej zawarcia – zgodnie 
z przepisami ustawy Prawo zamówień publicznych. Z treści samej już umowy wynikać będzie wtedy w jakim trybie została ona zawarta. Przy zawieraniu kolejnych umów stosować ww. preambułę.  
D) Obszar tematyczny kontroli – Działania promocyjno-informacyjne
1.  Zgodnie z umową o dofinansowanie beneficjent oświadczył, iż zapoznał się z treścią Wytycznych w zakresie informacji i promocji oraz zobowiązał się podczas realizacji projektu przestrzegać określonych w nich zasad. Z uwagi na to, że kontrola wykryła uchybienia 
w tej materii, zaleca się bezwzględne przestrzeganie zapisów umowy o dofinansowanie 
oraz zapisów Wytycznych dotyczących oznaczania projektów w ramach PO KL.</t>
  </si>
  <si>
    <t>7.1.1.</t>
  </si>
  <si>
    <t>UDA-PO KL. 07.01.01-32-008/08-00</t>
  </si>
  <si>
    <t>Pobudka - rozwój potencjału zawodowego młodzieży w wieku 18-25 lat</t>
  </si>
  <si>
    <t>01.03.2008 do 31.12.2008</t>
  </si>
  <si>
    <t>Ośrodek Pomocy Społecznej w Policach</t>
  </si>
  <si>
    <t>WNP-POKL.07.01.01-32-008/08-01           WNP-POKL.07.01.01-32-008/08-02             WNP-POKL.07.01.01-32-008/08-03</t>
  </si>
  <si>
    <t>02-03.07.2009</t>
  </si>
  <si>
    <t>09.07.2009</t>
  </si>
  <si>
    <t>UDA-POKL.09.01.02-32-045/08-00</t>
  </si>
  <si>
    <t>Stawiamy na sukces</t>
  </si>
  <si>
    <t>01.09.2008 - 31.12.2009</t>
  </si>
  <si>
    <t>Szkoła Podstawowa w kobylance im. Józefa Mozolewskiego</t>
  </si>
  <si>
    <t>WNP-POKL.09.01.02-32-045/08-01</t>
  </si>
  <si>
    <t>09-10.07.2009</t>
  </si>
  <si>
    <t>AMi, ABu</t>
  </si>
  <si>
    <t xml:space="preserve">Podczas kontroli realizacji projektu nie stwierdzono nieprawidłowości w aspekcie finansowym. </t>
  </si>
  <si>
    <t>UDA-PO KL.09.02.00-32-022/08-00</t>
  </si>
  <si>
    <t>Absolwent szkoły zawodowej europracownikiem XXI wieku</t>
  </si>
  <si>
    <t>Gmina Miasto Szczecin</t>
  </si>
  <si>
    <t>WNP-POKL.09.02.00-32-022/08-01                                           WNP-POKL.09.02.00-32-022/08-02</t>
  </si>
  <si>
    <t>13-14.07.2009</t>
  </si>
  <si>
    <t>7.1.1</t>
  </si>
  <si>
    <t>UDA-POKL.07.01.01-32-013/08-00</t>
  </si>
  <si>
    <t>Zdrowa wieś</t>
  </si>
  <si>
    <t>01.01.2008-31.12.2013</t>
  </si>
  <si>
    <t>Ośrodek Pomocy Społecznej w Barlinku</t>
  </si>
  <si>
    <t>WNP-POKL.07.01.01-32-013/08-01</t>
  </si>
  <si>
    <t>14-15.07.2009</t>
  </si>
  <si>
    <t>MCh, MK</t>
  </si>
  <si>
    <t>UDA-POKL.07.01.01-32-015/08-00</t>
  </si>
  <si>
    <t>Aktywna Integracja          w Szczecinie</t>
  </si>
  <si>
    <t>01.03.2008 - 31.12.2008</t>
  </si>
  <si>
    <t>MOPR Szczecin</t>
  </si>
  <si>
    <t>WNP-POKL.07.01.01-32-015/08-01           WNP-POKL.07.01.01-32-015/08-02             WNP-POKL.07.01.01-32-015/08-03</t>
  </si>
  <si>
    <t>20-21.07.2009</t>
  </si>
  <si>
    <t>MK, MCh</t>
  </si>
  <si>
    <t>Z nieistotnymi zastrzeżeniami</t>
  </si>
  <si>
    <t>UDA-POKL.08.02.01-32-002/08-00</t>
  </si>
  <si>
    <t>Wsparcie przedsiębiorczości akademickiej INNOSTART</t>
  </si>
  <si>
    <t>01.10.2008 r. - 31.12.2010 r.</t>
  </si>
  <si>
    <t>ZUT RCIiTT Szczecin</t>
  </si>
  <si>
    <t>WNP-POKL.08.02.01-32-002/08-01         WNP-POKL.08.02.01-32-002/08-02</t>
  </si>
  <si>
    <t>21-22.07.2009 r.</t>
  </si>
  <si>
    <t>UDA-POKL.09.02.00-32-020/08-00</t>
  </si>
  <si>
    <t>Architektura krajobrazu</t>
  </si>
  <si>
    <t>01.07.2008-31.08.2009</t>
  </si>
  <si>
    <t>WNP-POKL.09.02.00-32-020/08-01 / 
WNP-POKL.09.02.00-32-020/08-02</t>
  </si>
  <si>
    <t>22-23.07.2009</t>
  </si>
  <si>
    <t>W badanym obszarze stwierdzono uchybienia dotyczące sporządzania umów, przechowywania dokumentów, opisywania faktur, zgodności opisywania faktur z wnioskiem o płatność, prawidłowość oznaczanai dokumentów. Nieprawidłowość w wydatkowaniu środków.</t>
  </si>
  <si>
    <t xml:space="preserve">A) Obszar tematyczny kontroli – Dokumentacja dotycząca realizacji projektu 
1. Zintensyfikować kontrolę wewnętrzną dokumentacji projektu przez pracowników projektu, aby uniknąć sytuacji opisanych w informacji pokontrolnej (błędy w umowach z personelem opisane w punkcie 13). Należy dokonać korekty wskazanych błędów (umowa nr 7 i 5) w zawartych umowach oraz przesłać kserokopie potwierdzone za zgodność z oryginałem do Wojewódzkiego Urzędu Pracy w Szczecinie. Przy zawieraniu kolejnych umów należy doprecyzowywać ich warunki zgodnie z wnioskiem o dofinansowanie.
2. Dokumentację dotyczącą projektu należy przechowywać w siedzibie beneficjenta. W sytuacji gdy realizator posiada oryginały dokumentów (opisanych w informacji pokontrolnej), beneficjent powinien posiadać, np.: kserokopie tychże dokumentów potwierdzone za zgodność z oryginałem w celu kompletnej archiwizacji po zakończeniu realizacji projektu.
B) Obszar tematyczny kontroli – Prawidłowość rozliczeń finansowych
1. Zintensyfikować kontrolę wewnętrzną dokumentacji projektu przez pracowników projektu, aby uniknąć sytuacji opisanych w informacji pokontrolnej oraz wydatków niekwalifikowanych. Należy usunąć błędy (dokonać poprawek) w zakresie dokumentów opisanych w punkcie 13. 
2. Zespół kontrolujący stwierdza wydatki niekwalifikowane związane fakturą VAT 
nr 129/2008/10837 z dnia 28.10.2008 r. na kwotę 86,43 zł. (faktura wykazana w drugim wniosku o płatność). Wydatki niekwalifikowane stanowią kwotę 3,10 zł. (dotyczące zakupu gumy do żucia).
D) Obszar tematyczny kontroli – Stosowanie ustawy Prawo zamówień publicznych
1. Zintensyfikować kontrolę wewnętrzną dokumentacji projektu przez pracowników projektu, aby uniknąć sytuacji opisanych w informacji pokontrolnej. 
2. Zdaniem zespołu kontrolującego wszystkie zawierane umowy (usługi, dostawy) powinny posiadać tzw. „preambułę”  w swej treści z podaniem podstawy prawnej jej zawarcia – zgodnie z przepisami ustawy Prawo zamówień publicznych. Z treści samej już umowy wynikać będzie wtedy w jakim trybie została ona zawarta. Przy zawieraniu kolejnych umów stosować ww. preambułę. 
C) Obszar tematyczny kontroli – Działania promocyjno-informacyjne
1. Zgodnie z umową o dofinansowanie beneficjent oświadczył, iż zapoznał się z treścią Wytycznych w zakresie informacji i promocji oraz zobowiązał się podczas realizacji projektu przestrzegać określonych w nich zasad. Z uwagi na to, że kontrola wykryła uchybienia w tej materii, zaleca się bezwzględne przestrzeganie zapisów umowy o dofinansowanie oraz zapisów Wytycznych dotyczących oznaczania projektów w ramach PO KL.
2. Beneficjent winien bezwzględnie przestrzegać zapisów umowy o dofinansowanie i obowiązujących wytycznych w odniesieniu do oznaczania i opisywania dokumentów w ramach działań promocyjno-informacyjnych. Oznaczeniu o współfinansowaniu podlegają wszelkie dokumenty dotyczące realizacji projektu. </t>
  </si>
  <si>
    <t>Beneficjent przesłał pismo informujące o uwzględnieniu uwag oraz wdrożeniu zaleceń pokontrolnych</t>
  </si>
  <si>
    <t>UDA-POKL.09.02.00-32-087/08</t>
  </si>
  <si>
    <t>Kompleksowy program wsparcia edukacyjno-zawodowego i opieki psychologiczno-pedagogicznej uczniów ZS w Kamiennym Moście</t>
  </si>
  <si>
    <t>01.02.2009 - 30.12.2009</t>
  </si>
  <si>
    <t>Zespół Szkół w Kamiennym Moście</t>
  </si>
  <si>
    <t>Brak zatwierdzonych wniosków do dnia kontroli</t>
  </si>
  <si>
    <t>27-28.07.2009</t>
  </si>
  <si>
    <t>projekt realizowany zgodnie z umową, istnieją trudności ze względu na zmianę koordynatora projektu. Beneficjent informował o trudnościach</t>
  </si>
  <si>
    <t>UDA-POKL.09.01.02-32-005/08-00</t>
  </si>
  <si>
    <t>Gimnastyka umysłu</t>
  </si>
  <si>
    <t>15.04.2008 - 31.12.2009</t>
  </si>
  <si>
    <t>Powiat Stargardzki</t>
  </si>
  <si>
    <t>WNP-POKL.09.01.02-32-005/08-03</t>
  </si>
  <si>
    <t>RM, MK</t>
  </si>
  <si>
    <t>UDA-POKL.07.01.01-32-011/08-00</t>
  </si>
  <si>
    <t>Stać mnie na więcej-przeciwdziałanie wykluczeniu społecznemu młodzieży w wielku 15-25 lat</t>
  </si>
  <si>
    <t>01.01.2008 - 31.12.2013</t>
  </si>
  <si>
    <t>MOPR w Świnoujściu</t>
  </si>
  <si>
    <t xml:space="preserve">WNP-POKL.07.01.01-32-011/08-01 </t>
  </si>
  <si>
    <t>29-30.07.2009</t>
  </si>
  <si>
    <t>MCh., EK</t>
  </si>
  <si>
    <t>PAKZ Szczecin</t>
  </si>
  <si>
    <t>31.07.2009</t>
  </si>
  <si>
    <t>W badanym obszarze stwierdzono jedynie uchybienia dotyczące oznaczenia materiałów szkoleniowych: niewłaściwe stosowanie znaków graficznych (wielkość, proporcja).
Rekomenduje się aby projektodawca przestrzegał zapisów Wytycznych dotyczących oznaczenia projektów w ramach POKL w odniesieniu do oznaczania dokumentów.</t>
  </si>
  <si>
    <t>UDA-POKL.09.01.02-32-056/08-00</t>
  </si>
  <si>
    <t>Daleko od sieci - program wyrównywania szans uczniów z Gminy Dobrzany</t>
  </si>
  <si>
    <t>02.06.2008 - 31.07.2009</t>
  </si>
  <si>
    <t>Zespół Szkół Publicznych w Dobrzanach</t>
  </si>
  <si>
    <t>WNP-POKL.09.01.02-32-056/08-01</t>
  </si>
  <si>
    <t>03-04.08.2009</t>
  </si>
  <si>
    <t>MK, RM</t>
  </si>
  <si>
    <t>Nie stwierdzono nieprawidłowości</t>
  </si>
  <si>
    <t>UDA-POKL.09.01.02-32-006/08-00</t>
  </si>
  <si>
    <t xml:space="preserve">Zamień pięści na słowa </t>
  </si>
  <si>
    <t>01.04.2008-           31.12.2009</t>
  </si>
  <si>
    <t>WNP-POKL.09.01.02-32-006/08-01, WNP-POKL.09.01.02-32-006/08-02, WNP-POKL.09.01.02-32-006/08-03,</t>
  </si>
  <si>
    <t>Projekt mimo, że posiada uchybienia realizowany jest zgodnie z harmonogramem i zawartą umową  o dofinansowanie oraz zapewnia osiągnięcie zaplanowanych rezultatów.</t>
  </si>
  <si>
    <t>7.1.2</t>
  </si>
  <si>
    <t>UDA-POKL.07.01.02-32-010/08-00</t>
  </si>
  <si>
    <t>Z bezradności do aktywności</t>
  </si>
  <si>
    <t>01.03.2008-31.12.2008</t>
  </si>
  <si>
    <t>PCPR Goleniów</t>
  </si>
  <si>
    <t>WNP-POKL.07.01.02-32-010/08-01 / WNP-POKL.07.01.02-32-010/08-03</t>
  </si>
  <si>
    <t>5-7.08.2009</t>
  </si>
  <si>
    <t xml:space="preserve"> Weryfikując dokumenty dotyczące przetwarzania danych oraz sporządzania umów 
z personelem stwierdzono:
a) kontrolując obszar dotyczący przetwarzania danych osobowych – obowiązek posiadania polityki bezpieczeństwa i instrukcji zarządzania stwierdzono:
- OPS Stepnica: polityka bezpieczeństwa nie posiada wszystkich wskazanych w rozporządzeniu Ministra Spraw Wewnętrznych i Administracji z 29.04.2004 r. (pkt. 3 i 4). W rozdziale 
4 punkt 6 znajduje się niezrozumiały zapis: „wykaz pomieszczeń w których są dane osobowe oraz opis zaistniałym naruszeniem…..” Brak dokumentu: „instrukcja zarządzania systemem informatycznym służącym do przetwarzania danych osobowych” zawierającego elementy określone w ww. rozporządzeniu oraz opisu poziomu zabezpieczeń.
- OPS Goleniów: polityka bezpieczeństwa nie posiada wszystkich wskazanych w rozporządzeniu Ministra Spraw Wewnętrznych i Administracji z 29.04.2004 r. (pkt. 3 i 4). Brak dokumentu: „instrukcja zarządzania systemem informatycznym służącym do przetwarzania danych osobowych” zawierającego elementy określone w ww. rozporządzeniu oraz opisu poziomu zabezpieczeń.
- PCPR Goleniów: polityka bezpieczeństwa nie posiada wszystkich wskazanych 
w rozporządzeniu Ministra Spraw Wewnętrznych i Administracji z 29.04.2004 r. (pkt. 2 - 
nie wskazano zbiorów danych, 3, 4 i 5). W polityce bezpieczeństwa brak załącznika C opisanego w paragrafie 1 pkt 3 (opis struktury zbiorów danych osobowych… stanowiący załącznik C) . Przedmiotowy załącznik stanowi informację dla osoby wyrażającej zgodę na przetwarzanie danych osobowych opisanych w § 10 dokumentu (podany kolejny raz jako załącznik C).
Brak dokumentu: „instrukcja zarządzania systemem informatycznym służącym do przetwarzania danych osobowych” zawierającego elementy określone w ww. rozporządzeniu oraz opisu poziomu zabezpieczeń.
b) data zawarcia aneksu do umowy z kierownikiem projektu w OPS Goleniów to 20.05.2008, 
a termin zwiększenia obowiązków podano jako 1 maja 2008 r. Podobna sytuacja w przypadku dwóch pracowników OPS Stepnica: kierownik projektu – dodatek specjalny z 5 maja 2008 r., 
w okresie realizacji projektu od 1 maja 2008; pracownik socjalny – umowa zawarta 03.05.2008 r. na okres od 1 maja 2008.
W trakcie kontroli dokumentacji beneficjentów ostatecznych stwierdzono:
a) brak deklaracji uczestnictwa udziału w projekcie (lider). Zgodnie z Wytycznymi w zakresie kwalifikowania wydatków w ramach PO KL w momencie rekrutacji uczestnik projektu podpisu deklarację uczestnictwa w projekcie. Rozpoczęcie udziału uczestnika projekcie liczone jest 
od dnia podpisania przez niego ww. deklaracji. Podpisanie deklaracji jest warunkiem uznania kwalifikowalności wydatków poniesionych w związku z udziałem osoby w projekcie.  
W obszarze dotyczącym rozliczeń finansowych stwierdzono następujące uchybienia:
a) podczas kontroli pierwszego wniosku (zbiorczy sporządzony przez lidera) o płatność (wydatki ponoszone przez partnera projektu - OPS Stepnica) stwierdzono, iż  w zadaniu 29 Zarządzanie projektem w pozycjach dotyczących wynagrodzenia kierownika projektu nie ujęto pozycji odnoszących się do podatku i ZUS, zawarto jedynie kwotę wynagrodzenia 900,00 zł. – zarówno w kolumnie: kwota dokumentu brutto i netto – w kwestii tej partner złożył wyjaśnienia. 
Jednakże z dokumentu księgowego wynika, iż powinno być: brutto – 2 759,43 zł; 
netto 1 601, 81; wydatki kwalifikowane 900,00 zł. 
W trzecim wniosku o płatność w zadaniu 29 Zarządzanie projektem w pozycjach dotyczących wynagrodzenia kierownika projektu w pozycji kwoty dokumentu netto wpisano kwotę brutto 
3 270,20 zł.
 Wniosek o płatność należy wypełniać zgodnie z dowodami źródłowymi (księgowymi) odpowiednio wpisując kwoty brutto, netto i kwalifikowane.
 Podczas kontroli dokumentacji dotyczącej zamówienia publicznego stwierdzono:
b) zdaniem zespołu kontrolującego wszystkie zawierane umowy, (usługi, dostawy) powinny posiadać tzw. „preambułę” w swej treści z podaniem podstawy prawnej jej zawarcia – zgodnie 
z przepisami ustawy Prawo zamówień publicznych. Z treści samej już umowy wynikać będzie wtedy w jakim trybie została ona zawarta. 
W obszarze dotyczącym działań informacyjno-promocyjnych stwierdzono następujące uchybienia:
a) tablica informacyjna, plakat, ulotka, oznaczenie pomieszczeń oraz zakupionego sprzętu: niewłaściwe znaki graficzne: wielkość, proporcje, kolejność. 
b) niewłaściwe oznaczenie materiałów promocyjnych (lider), np.: zegar, notes, ołówek, długopis, portfel – niewłaściwe znaki graficzne (wielkość, proporcja, brak informacji o współfinansowaniu, brak logo UE).
W przypadku małych gadżetów, na których nie ma możliwości zamieszczenia pełnej informacji, powinno znaleźć się co najmniej logo UE oraz informacja o współfinansowaniu. 
c) dokumentacja projektu, np.: porozumienie dotycząca projektu: niewłaściwe znaki graficzne: wielkość, proporcje, kolejność; lista  uczestników z października 2008 – konsultacje psychologiczne (sporządziła Ewa Romasłowska): brak logotypów, informacji 
o współfinansowaniu; umowa koordynatora powiatowego projektu, zakres obowiązków: brak logotypów (umowa), brak informacji o współfinansowaniu i logotypów; umowa pracownika socjalnego, doradcy zawodowego: na umowie brak logotypów oraz na aneksie brak informacji 
o finansowaniu wynagrodzenia (lider); umowa na zakup i dostawę materiałów promocyjnych 
z 08.08.2008 r. oraz dokumentacja przetargowa (np.: SIWZ): brak informacji 
o współfinansowaniu, niewłaściwe znaki graficzne (wielkość, proporcja); zakres obowiązków – 
p. Elżbieta Nowak: brak logotypów.
e) umowy zawierane na świadczenie usług: niewłaściwe znaki graficzne (wielkość, proporcja) – OPS Stepnica. Umowa nr 38/08 z 20.06.2008 r. – OPS Goleniów - niewłaściwe znaki graficzne (wielkość, proporcja), brak informacji o współfinansowaniu.
Oznaczeniu o współfinansowaniu podlegają wszelkie dokumenty dotyczące realizacji projektu. Należy przestrzegać bezwzględnie zapisów umowy o dofinansowanie oraz obowiązujących Wytycznych dotyczących oznaczania projektów w ramach PO KL. 
Wnioski pokontrolne:
Z przedstawionego wyżej opisu wynika, iż mimo, że projekt posiadał uchybienia (opisane w punkcie 13) to nie wpływały one negatywnie na jego realizację. Był on prowadzony przez lidera oraz partnerów w sposób zapewniający osiągnięcie zaplanowanych rezultatów. W trakcie kontroli nie stwierdzono nieprawidłowości w aspekcie finansowym.
</t>
  </si>
  <si>
    <t xml:space="preserve">A) Obszar tematyczny kontroli – Dokumentacja dotycząca realizacji projektu
1. Politykę bezpieczeństwa oraz instrukcję określającą sposób zarządzania systemem informatycznym i ręcznym w zakresie ochrony danych osobowych i ich zbiorów należy sporządzić zgodnie z rozporządzeniem Ministra Spraw Wewnętrznych i Administracji 
z dnia 29.04.2004 r. (Dz. U. nr 100, poz. 1024). Podczas sporządzania przedmiotowych dokumentów uwzględnić uwagi z informacji pokontrolnej (punkt 13).
W przypadku zbierania danych osobowych oraz ich przetwarzania i przechowywania projektodawca jest zobowiązany przestrzegać przepisów ustawy o ochronie danych osobowych, aktów wykonawczych do tejże ustawy oraz zapisów umowy o dofinansowanie dotyczących przedmiotowej kwestii. 
2. W przypadku podpisywania kolejnych umów z personelem, należy zawierać je w momencie przystąpienia danej osoby do projektu, aby nie powtórzyła się sytuacja (opisana w informacji pokontrolnej), w której data podpisania umowy jest późniejsza niż okres jej realizacji. 
B) Obszar tematyczny kontroli – Kwalifikowalność uczestników projektu
1. Zgodnie z Wytycznymi w zakresie kwalifikowania wydatków w ramach PO KL w momencie rekrutacji uczestnik projektu podpisuje deklarację uczestnictwa w projekcie. Rozpoczęcie udziału uczestnika w projekcie liczone jest od dnia podpisania przez niego ww. deklaracji. Podpisanie deklaracji jest warunkiem uznania kwalifikowalności wydatków poniesionych 
w związku z udziałem osoby w projekcie.  W związku z tym beneficjent winien dopilnować aby w trakcie realizacji projektu wszyscy beneficjenci posiadali deklaracje uczestnictwa. Tym samym projektodawca uniknie wydatków niekwalifikowanych. Mając na uwadze fakt, 
iż beneficjent zadeklarował, że brakujące dokumenty zostały uzupełnione, proszę o przesłanie kserokopii, potwierdzonych za zgodność z oryginałem, deklaracji (osób wskazanych 
w informacji pokontrolnej – PCPR Goleniów) w terminie wskazanym w punkcie 4. 
C) Obszar tematyczny kontroli – Prawidłowość rozliczeń finansowych
1. Zintensyfikować kontrolę wewnętrzną dokumentacji projektu przez pracowników projektu, aby uniknąć sytuacji opisanych w informacji pokontrolnej dotyczących wskazanych błędów przy sporządzaniu wniosku o płatność. 
2. Wniosek o płatność należy wypełniać zgodnie z dowodami źródłowymi (księgowymi) odpowiednio wpisując kwoty brutto, netto i kwalifikowalne.
D) Obszar tematyczny kontroli – Stosowanie ustawy Prawo zamówień publicznych
1. Kolejne zawierane umowy na usługi lub dostawy powinny posiadać tzw. „preambułę” 
w swej treści z podaniem podstawy prawnej jej zawarcia – zgodnie z przepisami ustawy Prawo zamówień publicznych. Z treści samej już umowy wynikać będzie wtedy w jakim trybie została ona zawarta. 
E) Obszar tematyczny kontroli – Działania promocyjno-informacyjne 
1. Zgodnie z § 21.4 umowy o dofinansowanie beneficjent oświadczył, iż zapoznał się z treścią Wytycznych w zakresie informacji i promocji oraz zobowiązał się w trakcie realizacji projektu przestrzegać określonych w nich zasad. Podczas realizacji kolejnych działań promocyjno-informacyjnych należy bezwzględnie przestrzegać zasad określonych w umowie 
o dofinansowanie oraz wytycznych dotyczących oznaczania projektów w ramach PO KL.
Należy zaznaczyć, iż przedmiotowe uchybienia dotyczą działań promocyjnych przeprowadzonych w 2008 r. w oparciu o wytyczne dotyczące oznaczania projektów w ramach PO KL z 2008. Przedmiotowy dokument obowiązywał do lutego 2009. Wskazane uchybienia mają charakter informacyjny dla beneficjenta i wskazują błędy, na które należy zwrócić uwagę 
(np.: oznaczenie pomieszczeń, budynków, dokumentacji) podczas kolejnych realizowanych projektów.
2. W związku z tym, iż projekt trwa do 2013 r. zaleca się, aby beneficjent (lider) i partner (OPS Stepnica) oraz pozostali partnerzy, którzy posiadają jednakowe oznaczenie budynków (tablice przekazane przez lidera) dokonali zmian tablic zewnętrznych na budynkach.
Wszelkie uchybienia wskazane w informacji pokontrolnej lider powinien przekazać pozostałym partnerom (nie objętym kontrolą) oraz dopilnować aby wszyscy partnerzy uwzględnili je podczas realizacji swoich zadań oraz dostosowali odpowiednio swoje dokumenty.
Uwagi dotyczące działań promocyjno-informacyjnych lider ma obowiązek przekazać pozostałym partnerom oraz dopilnować, żeby realizowano je zgodnie z dokumentami programowymi. 
</t>
  </si>
  <si>
    <t>Beneficjent przesłał informacje o uwzględnieniu uwag i wdrożeniu zalecen pokontrolnych - pismo z 5.10.09</t>
  </si>
  <si>
    <t>UDA-POKL.08.01.01-32-094/08-00</t>
  </si>
  <si>
    <t>Turystyka - Wspólna szansa - kompleksowe szkolenia szansą na wzmocnienie potencjału ludzkiego branży hotelarsko-turystycznej regionu</t>
  </si>
  <si>
    <t>Fundacja Oświatowa – Europejskie Centrum Edukacyjne w Koszalinie</t>
  </si>
  <si>
    <t>WNP-POKL.08.01.01-32-094/08-01,         WNP -POKL.08.01.01-32-094/08-02</t>
  </si>
  <si>
    <t xml:space="preserve">kontrola planowa </t>
  </si>
  <si>
    <t>10-11.08.2009 r.</t>
  </si>
  <si>
    <t>UDA-POKL.08.01.01-32-099/08-00</t>
  </si>
  <si>
    <t>Małymi krokami do wielkich zmian - program reorientacji zawodowej kobiet w regionie</t>
  </si>
  <si>
    <t>Fundacja Oświatowa Europejskie Centrum Edukacyjne</t>
  </si>
  <si>
    <t>WNP-POKL.08.01.01-32-099/08-01,         WNP -POKL.08.01.01-32-099/08-02</t>
  </si>
  <si>
    <t xml:space="preserve">W obszarze działań promocyjno-informacyjnych stwierdzono uchybienia dotyczące stosowania niewłaściwych znaków graficznych (wielkość, proporcja) na dokumentach projektowych, np.: uchwała Zarządu nr 15/2008/F, umowy na  realizację usług szkoleniowych, umowa zlecenia.  </t>
  </si>
  <si>
    <t>UDA-POKL.07.01.02-32-017/08-00</t>
  </si>
  <si>
    <t>Pomóż sobie - od bierności do aktywności</t>
  </si>
  <si>
    <t>01.03.2008 r. - 31.12.2008 r.</t>
  </si>
  <si>
    <t>Powiatowe Centrum Pomocy Rodzinie w Łobzie</t>
  </si>
  <si>
    <t>WNP-POKL.07.01.02-32-017/08-01,        WNP-POKL.07.01.02-32-017/08-02.</t>
  </si>
  <si>
    <t>12-13,17.08.2009 r.</t>
  </si>
  <si>
    <t>AMi, KR, AMań</t>
  </si>
  <si>
    <t xml:space="preserve">Zespół kontrolujący stwierdził następujące uchybienia: W załączniku nr 1 do wniosku o płatność nr WNP-POKL.07.01.02-32-017/08-01 (zad 4 poz. 44) beneficjent w kolumnie 5 wskazuje, iż fakturą objęto zakup artykułów spożywczych oraz usługę gastronomiczną co nie jest zgodne ze specyfikacją przedmiotowej faktury, która opisana jest jako „usługa gastronomiczna”. 
Z otrzymanych wyjaśnień wynika, iż jest to oczywista pomyłka pisarska. -W  liście płac jest błędny zapis określający stanowisko w projekcie 
P. Eweliny Ozimek jako pracownika do spraw promocji. - Faktura VAT nr 00287/08 z dnia 04.06.2008 r. w załączniku nr 1 do wniosku o płatność WNP-POKL.07.01.02-32-017/08-01 posiada nieprawidłowy zapis – 278/08.
</t>
  </si>
  <si>
    <t>nie potrzeby formułowania zaleceń pokontrolnych</t>
  </si>
  <si>
    <t>UDA-POKL.06.01.01-32-036/08-00</t>
  </si>
  <si>
    <t>Spawanie wg norm europejskich - przepis na nowe życie</t>
  </si>
  <si>
    <t>01.07.2008 - 30.10.2009</t>
  </si>
  <si>
    <t>WZDZ</t>
  </si>
  <si>
    <t>19.08.2009</t>
  </si>
  <si>
    <t>KR/AM/AM</t>
  </si>
  <si>
    <t>sposób rekrutacji beneficjentów</t>
  </si>
  <si>
    <t>beneficjent zorganizował proces rekrutacji BO w sposób prawidłowy stosując się do wytycznych POKL i kryteriów kwalifikowalności wskazanych we wniosku o dofinansowanie</t>
  </si>
  <si>
    <t>UDA-POKL.07.01.01-32-008/08-00</t>
  </si>
  <si>
    <t>„Pobudka-rozwój potencjału zawodowego młodzieży w wieku 18-25 lat"</t>
  </si>
  <si>
    <t>01.03.2008 -31.12.2013</t>
  </si>
  <si>
    <t>UDA-POKL.07.01.02-32-016/08-00</t>
  </si>
  <si>
    <t>"Aktywizacja zawodowa i społeczna klientów instytucji pomocy społecznej"</t>
  </si>
  <si>
    <t>01.04.2008 r. - 31.12.2008 r.</t>
  </si>
  <si>
    <t>Powiatowe Centrum Pomocy Rodzinie w Kamieniu Pomorskim</t>
  </si>
  <si>
    <t xml:space="preserve">WNP-POKL.07.01.02-32-016/08-01, WNP-POKL.07.01.02-32-016/08-02, WNP-POKL.07.01.02-32-016/08-03 </t>
  </si>
  <si>
    <t>2, 8.09.2009</t>
  </si>
  <si>
    <t>Zgpdny z planowym</t>
  </si>
  <si>
    <t>Kontrolujący nie stwierdzili nieprawidłowości. Jednakże wystapiły uchybienia w następujących obszarach: -  pozyskiwanie i przechowywanie oraz przetwarzanie danych osobowych dotyczących uczestników projektu, -  kwalifikowalność uczestników projektu, -  prawidłowość rozliczeń finansowych.</t>
  </si>
  <si>
    <t>UDA-POKL.07.01.01-32-014/08-00</t>
  </si>
  <si>
    <t>"Równe szanse"</t>
  </si>
  <si>
    <t>Ośrodek Pomocy Społecznej w Starym Czarnowie</t>
  </si>
  <si>
    <t xml:space="preserve">WNP-POKL.07.01.01-32-014/08-01
WNP-POKL.07.01.01-32-014/08-02
WNP-POKL.07.01.01-32-014/08-03
WNP-POKL.07.01.01-32-014/08-04
</t>
  </si>
  <si>
    <t>UDA-POKL.07.01.02-32-012/08-00</t>
  </si>
  <si>
    <t>Minimalizacja wykluczenia społecznego w Powiecie Gryfińskim</t>
  </si>
  <si>
    <t xml:space="preserve">01.03-31.12.2008 </t>
  </si>
  <si>
    <t>PCPR Gryfino</t>
  </si>
  <si>
    <t>WNP-POKL.07.01.02-32-017/08-01,        WNP-POKL.07.01.02-32-017/08-03.</t>
  </si>
  <si>
    <t>3-4.09.2009</t>
  </si>
  <si>
    <t>EK/ABu</t>
  </si>
  <si>
    <t xml:space="preserve"> Weryfikując dokumenty dotyczące przetwarzania danych oraz sporządzania umów 
z personelem stwierdzono:
a) w oparciu o badaną dokumentację beneficjentów ostatecznych stwierdzono, iż zgoda 
na przetwarzanie danych osobowych nie jest zgodna z art. 24 ustawy o ochronie danych osobowych, np.: jako administratora danych wpisano OPS Trzcińsko Zdrój – administratorem danych osobowych jest Instytucja Zarządzająca; podpisana zgoda nie spełnia wymogów przedmiotowego artykułu – Barbara Lewicka.
b) kontrolując obszar dotyczący przetwarzania danych osobowych – obowiązek posiadania polityki bezpieczeństwa i instrukcji zarządzania stwierdzono:
- OPS Gryfino: brak dokumentu polityka bezpieczeństwa, która zawierałaby elementy wskazane
 w rozporządzeniu Ministra Spraw Wewnętrznych i Administracji z 29.04.2004 r. Przedstawiony dokument (instrukcja zarządzania) nie posiada wszystkich elementów określonych 
ww. rozporządzeniem bądź elementy wskazane są niewystarczająco doprecyzowane:
 - brak sprecyzowania procedur dotyczących tworzenia kopii zapasowych programów i narzędzi programowych służących do przetwarzania danych, brak okresu przechowywania nośników i kopii zapasowych, braku doprecyzowanego opisu procedur wykonywania przeglądu i konserwacji, brak opisu sposobu realizacji wymogów zgodnie z § 7.1 rozporządzenia oraz opisu poziomu bezpieczeństwa oraz wszystkich środków bezpieczeństwa zgodnie z załącznikiem do rozporządzenia 
w zależności od przyjętego poziomu bezpieczeństwa.
- PCPR Gryfino: w odniesieniu do instrukcji zarządzania uchybienia jak powyżej. Przedstawiona polityka bezpieczeństwa nie posiada wskazanych elementów w ww. rozporządzeniu (np.: wykazu budynków, pomieszczeń, w których przetwarza się dane osobowe, brak wykazu zbiorów danych wraz ze wskazaniem programów zastosowanych do przetwarzania danych, opisu struktury danych, określenia środków technicznych i organizacyjnych). W przedmiotowym dokumencie brak odniesienia również do PCPR, jego siedziby oraz pracowników. 
W trakcie kontroli dokumentacji beneficjentów ostatecznych stwierdzono:
a) teczki osobowe BO z OPS Gryfino nie posiadły oświadczeń o statucie uczestnika, zespół kontrolujący podczas kontroli zobowiązał beneficjenta do o uzupełnienia ww. dokumentów, 
na podstawie zaświadczenia z PUP Gryfino z dnia 3 września 2009 r. stwierdzono, że wszyscy uczestnicy z grupy OPS Gryfino w marcu 2008 roku figurowali w ewidencji osób bezrobotnych).   
W obszarze dotyczącym rozliczeń finansowych stwierdzono następujące uchybienia:
a) podczas kontroli pierwszego i drugiego wniosku o płatność stwierdzono, iż w rubrykach dotyczących kwot netto wpisywane są kwoty brutto (załącznik nr 1 - wniosek nr 1 -  pozycja, np.:  37, 108, 116, 156 / wniosek  nr 2 - zadanie 3, pozycja: 1, 9, 11, 13, 14, 15; zad. 8 pozycja: 3.
b) zdaniem zespołu kontrolującego beneficjent winien uściślić w rubryce nazwa towaru lub usługi zapisy dotyczące, np.: szkoleń zawodowych – podając ich nazwę, wynagrodzeń – podając kogo dotyczy.
c) zespół kontrolujący stwierdza, iż metodologia kosztów pośrednich jest mało precyzyjna, jednakże wyliczenia w porównaniu do dostarczonych dokumentów są dokonane prawidłowo. 
 Wniosek o płatność należy wypełniać zgodnie z dowodami źródłowymi (księgowymi) odpowiednio wpisując kwoty brutto, netto i kwalifikowane.
 Podczas kontroli dokumentacji dotyczącej zamówienia publicznego stwierdzono, iż:
a) wykonawca podpisujący umowę na usługę szkoleniową nie wywiązał się ze swoich obowiązków zgodnie z jej treścią. Beneficjent natomiast niewystarczająco kontrolował wykonanie wszystkich obowiązków zawartych w przedmiotowych umowach, jak również w swojej dokumentacji 
nie posiadał wszystkich dokumentów odnoszących się do zleconych usług szkoleniowych 
(np.: ankiety, dzienniki zajęć, rejestr zaświadczeń o ukończeniu szkolenia, brak wiadomości o absencji uczestników). Szerzej na temat uchybień na stronie 13-14. W czasie kontroli przekazywano 
na bieżąco uwagi na temat dokumentacji. Beneficjent zobowiązał się do usunięcia przedmiotowych uchybień poprzez skopiowanie całej dokumentacji ze szkoleń prowadzonych przez realizatora 
i archiwizowania w siedzibie PCPR w Gryfinie. Rekomenduje się przeprowadzanie wizytacji szkoleń, 
w szczególności weryfikacji obecności uczestników oraz sporządzania protokołów.
W obszarze dotyczącym działań informacyjno-promocyjnych stwierdzono następujące uchybienia:
a) oznaczenie pomieszczeń (np.: klub integracji społecznej), zakupiony sprzęt, artykuły prasowe, prezentacja multimedialna, umowy z personelem: niewłaściwe znaki graficzne: wielkość, proporcje, kolejność, brak logotypów PO KL (artykuły prasowe, pomieszczenie KIS, sprzęt – naklejki, umowa partnerska, zgoda na przetwarzanie danych – Barbara Lewicka), 
b) niewłaściwe oznaczenie materiałów promocyjnych np.: niewłaściwe znaki graficzne (wielkość, proporcja, brak pełnej informacji o współfinansowaniu, np.:  kubek, teczki, kalendarz).
c) brak informacji o nazwie, ilościach przekazywanych materiałach promocyjnych partnerom, beneficjentom ostatecznym oraz innym osobom w czasie konferencji/spotkań promocyjnych. 
Należy zaznaczyć, iż przedmiotowe uchybienia dotyczą działań promocyjnych przeprowadzonych w 2008 r. w oparciu o wytyczne dotyczące oznaczania projektów w ramach PO KL z 2008. Przedmiotowy dokument obowiązywał do lutego 2009. Wskazane uchybienia mają charakter informacyjny dla beneficjenta wskazujący błędy, na które należy zwrócić uwagę podczas kolejnych realizowanych projektów.
Oznaczeniu o współfinansowaniu podlegają wszelkie dokumenty dotyczące realizacji projektu. Należy przestrzegać bezwzględnie zapisów umowy o dofinansowanie oraz obowiązujących Wytycznych dotyczących oznaczania projektów w ramach PO KL. 
Rekomenduje się aby tworzyć listy z nazwami i ilościami materiałów promocyjnych /konferencyjnych/ szkoleniowych wraz z potwierdzeniem ich odbioru. Z konferencji sporządzane winny być protokoły, 
w których znajdzie się informacja o ilości i rodzaju wydanych materiałów (promocyjnych, konferencyjnych). 
Beneficjent powinien również w momencie przekazywania materiałów partnerom sporządzić protokoły z nazwami i ilościami wydanych materiałów promocyjnych/konferencyjnych/szkoleniowych. Wszelkie uwagi na ten temat przekazano beneficjentowi w trakcie czynności kontrolnych.
Wnioski pokontrolne:
Z przedstawionego wyżej opisu wynika, iż mimo, że projekt posiadał uchybienia (opisane 
w punkcie 13) to nie wpływały one negatywnie na jego realizację. Był on prowadzony przez lidera oraz partnera w sposób zapewniający osiągnięcie zaplanowanych rezultatów. Beneficjent winien sporządzać dodatkowe dokumenty, np.: listy, protokoły potwierdzające wykonanie usługi, wydanie materiałów. Opracowane i stosowane dokumenty pozwolą 
na uniknięcie w przyszłości zarzutów o braku udokumentowania działań w czasie realizacji projektu, a tym samym stwierdzenia wydatków niekwalifikowanych. W trakcie kontroli 
nie stwierdzono nieprawidłowości w aspekcie finansowym.
</t>
  </si>
  <si>
    <t xml:space="preserve">3. Zalecenia pokontrolne dotyczące
A) Obszar tematyczny kontroli – Dokumentacja dotycząca realizacji projektu
1. Politykę bezpieczeństwa oraz instrukcję określającą sposób zarządzania systemem informatycznym i ręcznym w zakresie ochrony danych osobowych i ich zbiorów należy sporządzić zgodnie z rozporządzeniem Ministra Spraw Wewnętrznych i Administracji 
z dnia 29.04.2004 r. (Dz. U. nr 100, poz. 1024). Podczas sporządzania przedmiotowych dokumentów należy uwzględnić uwagi z informacji pokontrolnej (punkt 13).
2. W przypadku zbierania zgody na przetwarzanie danych osobowych od beneficjentów ostatecznych należy zadbać, aby przedmiotowy dokument spełniał wymogi zgodnie 
z przepisami ustawy o ochronie danych osobowych.
W przypadku zbierania danych osobowych oraz ich przetwarzania i przechowywania projektodawca jest zobowiązany przestrzegać przepisów ustawy o ochronie danych osobowych, aktów wykonawczych do tejże ustawy oraz zapisów umowy o dofinansowanie dotyczących przedmiotowej kwestii. 
B) Obszar tematyczny kontroli – Kwalifikowalność uczestników projektu
1. Uzupełnić brakujące dokumenty wskazane w informacji pokontrolnej. Zintensyfikować kontrolę wewnętrzną dokumentacji projektu przez pracowników projektu, aby uniknąć sytuacji opisanych w informacji pokontrolnej dotyczących wskazanych uchybień.
C) Obszar tematyczny kontroli – Prawidłowość rozliczeń finansowych
1. Zintensyfikować kontrolę wewnętrzną dokumentacji projektu przez pracowników projektu, aby uniknąć sytuacji opisanych w informacji pokontrolnej dotyczących wskazanych błędów przy sporządzaniu wniosku o płatność. 
2. Wniosek o płatność należy wypełniać zgodnie z dowodami źródłowymi (księgowymi) odpowiednio wpisując kwoty brutto, netto i kwalifikowalne.
3. Rekomenduje się również, aby beneficjent sporządzając wniosek o płatność precyzował 
w rubryce nazwa towaru - nazwę usługi lub dostawy, jak również informację kogo dotyczy wypłata wynagrodzenia. Informacje te pozwolą na sprawną weryfikację dokumentacji źródłowej 
w siedzibie IP w Szczecinie, jak również podczas kontroli na miejscu w siedzibie beneficjenta.
D) Obszar tematyczny kontroli – Stosowanie ustawy Prawo zamówień publicznych
1. Zaleca się, aby beneficjent zgromadził wszystkie kserokopie, dokumentów dotyczących usług szkoleniowych, potwierdzone za zgodność z oryginałem od wykonawców, z którymi zawarto umowy i archiwizował je zgodnie z terminem określonym w umowie o dofinansowanie. Należy uzupełnić wszystkie braki wskazane w informacji pokontrolnej. 
Rekomenduje się kontrolę wewnętrzną dokumentacji dotyczącą usług szkoleniowych, które 
nie zostały poddane kontroli. Lider winien również skontrolować dokumentację partnerów 
w tym zakresie oraz sporządzić protokoły z kontroli. Podczas realizacji projektu systemowego beneficjent (lider, partnerzy) winni wywiązywać się z obowiązków wynikających z zawieranych umów szkoleniowych, czyli kontroli dokumentów przekazywanych przez wykonawcę. 
2. Rekomenduje się, aby w trakcie realizacji szkoleń beneficjent i partnerzy przeprowadzali okresowo wizytacje monitoringowe świadczonych usług celem potwierdzenia ich prawidłowego wykonania. Z wizytacji należy sporządzić protokoły. 
3. Wszelkie spotkania w ramach świadczonych usług (np.: pomoc prawna, spotkania 
z psychologiem, doradcą) winny być potwierdzone dokumentami, np.: listy obecności, sprawozdania, protokół. Wydawanie pakietów materiałów (promocyjne, dydaktyczne) należy również potwierdzać sporządzonymi dokumentami (protokołami, listami).
E) Obszar tematyczny kontroli – Działania promocyjno-informacyjne 
1. Zgodnie z zapisami umowy o dofinansowanie beneficjent oświadczył, iż zapoznał 
się z treścią Wytycznych w zakresie informacji i promocji oraz zobowiązał się w trakcie realizacji projektu przestrzegać określonych w nich zasad. Podczas realizacji kolejnych działań promocyjno-informacyjnych należy bezwzględnie przestrzegać zasad określonych w umowie 
o dofinansowanie oraz wytycznych dotyczących oznaczania projektów w ramach PO KL.
2. Rekomenduje się, aby tworzyć listy z nazwami i ilościami materiałów promocyjnych /konferencyjnych/ szkoleniowych wraz z potwierdzeniem ich odbioru. Z konferencji sporządzane winny być protokoły, w których znajdzie się informacja o ilości i rodzaju wydanych materiałów (promocyjnych, konferencyjnych). Beneficjent powinien również w momencie przekazywania materiałów partnerom sporządzić protokoły z nazwami i ilościami wydanych materiałów promocyjnych/konferencyjnych/szkoleniowych – uwagi w tym zakresie przekazano beneficjentowi w trakcie czynności kontrolnych.
Wszelkie uchybienia wskazane w informacji pokontrolnej lider powinien przekazać pozostałym partnerom (nie objętym kontrolą) oraz dopilnować, aby wszyscy partnerzy uwzględnili je podczas realizacji swoich zadań i dostosowali odpowiednio swoje dokumenty.
Uwagi dotyczące działań promocyjno-informacyjnych lider ma obowiązek przekazać pozostałym partnerom oraz dopilnować, żeby realizowano je zgodnie z dokumentami programowymi. </t>
  </si>
  <si>
    <t>Bneficjent przesłał pismo (26.11.09) informujące o uwzględnieniu uwag i wykonaniu lub powodu niewykonania zaleceń pokontrolnych</t>
  </si>
  <si>
    <t>UDA-POKL.08.02.01-32-051/08-00</t>
  </si>
  <si>
    <t>07.09.2009</t>
  </si>
  <si>
    <t>EK/MK</t>
  </si>
  <si>
    <t xml:space="preserve">W trakcie kontroli na miejscu świadczenia usługi oraz weryfikacji dostarczonych dodatkowych dokumentów zespół kontrolujący stwierdził, iż:
Zgodnie z przepisami rozporządzenia Ministra Infrastruktury z 27.10.2005 r. w sprawie szkolenia, egzaminowania i uzyskiwania uprawnień przez kierujących pojazdami, instruktorów 
i egzaminatorów prowadzący ośrodek szkolenia kierowców winien m.in. prowadzić książkę ewidencji osób szkolonych, karty przeprowadzonych zajęć, program szkolenia kandydatów 
na kierowców lub motorniczych, plan nauczania.
1. Beneficjent dostarczył jedynie 12 kart. W siedzibie świadczenia usługi beneficjent 
nie przedstawił książki ewidencji osób szkolonych. Przedmiotowy dokument przedstawiono jako załącznik do wniesionych zastrzeżeń do informacji pokontrolnej pismem z dnia 06.10.2009 r.
Dokument jaki posiadał beneficjent zawierał jedynie rubryki: imię i nazwisko, zajęcia 1, 2, 3, 4, poczęstunek, materiały szkoleniowe, badania lekarskie. 
Rekomenduje się prowadzenie dziennika zajęć, zawierającego: listę obecności, wymiar godzin edukacyjnych, program szkolenia wraz z tematyką prowadzonych zajęć. 
2. Miejsce realizacji projektu było oznaczone tabliczką, która zawierała: logo PO KL, EFS, UE, informację o współfinansowaniu.
W badanym obszarze stwierdzono uchybienia dotyczące oznaczenia miejsca realizacji usługi: niewłaściwe stosowanie znaków graficznych (wielkość, proporcja), brak odwołania 
do Unii Europejskiej, brak hasła promującego PO KL.
Rekomenduje się aby projektodawca przestrzegał zapisów obowiązujących Wytycznych dotyczących oznaczenia projektów w ramach POKL w odniesieniu do oznaczania dokumentów.
Wnioski pokontrolne:
Świadczona usługa przez beneficjenta jest zgodna z umową podpisaną z projektodawcą, 
jak również z harmonogramem przedstawionym we wniosku o dofinansowanie realizacji projektu, w którym przewidziano, iż m.in. w miesiącu wrześniu realizowane będą zajęcia teoretyczne.  Zakres tematyczny danej formy wsparcia jest zgodny z zatwierdzonym wnioskiem o dofinansowanie. Liczba osób podpisanych na liście obecności jest zgodna z liczbą osób obecnych na szkoleniu oraz z formularzami zgłoszeniowymi. Uczestnicy otrzymali materiały szkoleniowe.
</t>
  </si>
  <si>
    <t xml:space="preserve">3. Zalecenia pokontrolne dotyczące:
A) Obszar tematyczny kontroli – Kontrola w miejscu realizacji usługi
1. Zaleca się sporządzanie dzienników zajęć podczas prowadzonych zajęć szkoleniowych 
w oparciu o karty przeprowadzonych zajęć.
D) Obszar tematyczny kontroli – Działania promocyjno-informacyjne 
1. Zgodnie z umową o dofinansowanie beneficjent oświadczył, iż zapoznał się z treścią Wytycznych w zakresie informacji i promocji oraz zobowiązał się podczas realizacji projektu przestrzegać określonych w nich zasad. 
2. Beneficjent winien bezwzględnie przestrzegać zapisów umowy o dofinansowanie 
i wytycznych w odniesieniu do oznaczania w ramach działań promocyjno-informacyjnych. Oznaczenie pomieszczenia należy dostosować do obowiązujących wytycznych w tym zakresie. </t>
  </si>
  <si>
    <t>Bneficjent przesłał pismo (30.11.09) informujące o uwzględnieniu uwag i wykonaniu lub powodu niewykonania zaleceń pokontrolnych</t>
  </si>
  <si>
    <t>UDA-POKL.09.01.02-32-072/08</t>
  </si>
  <si>
    <t>Szansa na równy start</t>
  </si>
  <si>
    <t>01.08.2008-         31.07.2009</t>
  </si>
  <si>
    <t>WNP-POKL.09.01.02-32-072/08-02</t>
  </si>
  <si>
    <t>10-11.09.2009</t>
  </si>
  <si>
    <t xml:space="preserve">UDA-POKL.08.01.01-32-054/08-00 </t>
  </si>
  <si>
    <t>Szersze kwalifikacje - szersze horyzonty - kursy językowe, ekonomiczno-prawne i komputerowe dla pracowników woj. zachodniopom.</t>
  </si>
  <si>
    <t>01.08.2008 r. - 31.12.2009 r.</t>
  </si>
  <si>
    <t>DELVE Sp. Z o.o.</t>
  </si>
  <si>
    <t>14.09.2009</t>
  </si>
  <si>
    <t>Zespół kontrolujący nie stwierdził uchybień oraz nieprawidłowości.</t>
  </si>
  <si>
    <t xml:space="preserve">UDA-POKL.09.01.02-32-045/08-00 </t>
  </si>
  <si>
    <t xml:space="preserve">                                                                                      01.09.2008 r. - 31.12.2009 r.</t>
  </si>
  <si>
    <t>Szkoła Podstawowa w Kobylance im. Józefa Mozolewskiego</t>
  </si>
  <si>
    <t>14.09.2009 r.    28.09.2009</t>
  </si>
  <si>
    <t xml:space="preserve">Zespół kontrolujący nie stwierdził nieprwidłowości w aspekcie finansowym. Jednakże kontrolujący rekomendują, aby sala komputerowa, w której realizowany jest projekt została oznaczona poprzez umieszczenie dwóch podstawowych logotypów: logo POKL 
i Unii Europejskiej oraz informacji o współfinansowaniu.
</t>
  </si>
  <si>
    <t>UDA-PO KL.08.01.01-32-117/08-00</t>
  </si>
  <si>
    <t xml:space="preserve">„Zachodniopomorski handlowiec – szkolenia poszerzające umiejętności handlowe” </t>
  </si>
  <si>
    <t>LINK Edukacja</t>
  </si>
  <si>
    <t>WNP-PO KL.08.01.01-32-117/08-01</t>
  </si>
  <si>
    <t>17-25.09.2009</t>
  </si>
  <si>
    <t>MK, EK, MCh</t>
  </si>
  <si>
    <t>czynności kontrolne w toku - oczekiwanie na podpisaną informację pokontrolną lub odmowę jej podpisania</t>
  </si>
  <si>
    <t>czynności kontrolne w toku</t>
  </si>
  <si>
    <t xml:space="preserve">czynności kontrolne w toku </t>
  </si>
  <si>
    <t>UDA-PO KL.08.01.01-32-118/08-00</t>
  </si>
  <si>
    <t>„Profesjonalna obsługa biura – szkolenia i doradztwo dla pracowników biurowych”</t>
  </si>
  <si>
    <t>WNP-PO KL.08.01.01-32-118/08-01</t>
  </si>
  <si>
    <t xml:space="preserve">UDA-POKL.08.01.01-32-084/08-00 </t>
  </si>
  <si>
    <t>Rozmawiaj bez ograniczeń</t>
  </si>
  <si>
    <t xml:space="preserve">01.08.2008 r. – 31.12.2009 r. </t>
  </si>
  <si>
    <t>Starostwo Powiatowe w Drawsku Pomorskim</t>
  </si>
  <si>
    <t>WNP-POKL.08.01.01-32-084/08-01, 
WNP-POKL.08.01.01-32-084/08-02, 
WNP-POKL.08.01.01-32-084/08-03</t>
  </si>
  <si>
    <t>17-18.09.2009</t>
  </si>
  <si>
    <t>Podczas kontroli realizacji projektu nie stwierdzono nieprawidłowości w aspekcie finansowym. Jednakże wystąpiły uchybienie w obszarze - prawidłowość rozliczeń finansowych, tj. brakuje opisów na rachunkach do umowy zlecenia.</t>
  </si>
  <si>
    <t>6.1.3</t>
  </si>
  <si>
    <t>UDA-POKL.06.03.01-32-003/08-00</t>
  </si>
  <si>
    <t>Uwierz w siebie-wykorzystaj szansę</t>
  </si>
  <si>
    <t>PUP Drawsko Pom.</t>
  </si>
  <si>
    <t>WNP-POKL. 06.01.03-32-003/08-01, 
WNP-POKL.06.01.03-32-003/08-02, 
WNP-POKL.06.01.03-32-003/08-03, 
WNP-POKL.06.01.03-32-003/08-04, 
WNP-POKL.06.01.03-32-003/08-05, 
WNP-POKL.06.01.03-32-003/08-06, 
WNP-POKL.06.01.03-32-003/08-07, 
WNP-POKL.06.01.03-32-003/08-08, 
WNP-POKL.06.01.03-32-003/08-09, 
WNP-POKL.06.01.03-32-003/09-01</t>
  </si>
  <si>
    <t>kontrola projektu</t>
  </si>
  <si>
    <t>17-18.09.2009 r.</t>
  </si>
  <si>
    <t>KR, AMań</t>
  </si>
  <si>
    <t>Brak nieprawidłowości i uchybień</t>
  </si>
  <si>
    <t>Brak konieczności formułowania</t>
  </si>
  <si>
    <t>UDA-POKL.09.02.00-32-030/08</t>
  </si>
  <si>
    <t>Ciągnik, kombajn czy samochód - damy radę.
POKL/1/9.2/41/08</t>
  </si>
  <si>
    <t>01.09.2008-     30.11.2009</t>
  </si>
  <si>
    <t>Starostwo Powiatowe 
w Pyrzycach</t>
  </si>
  <si>
    <t>WNP-POKL.09.02.00-32-030/08-01, 
WNP-POKL.09.02.00-32-030/08-02, 
WNP-POKL.09.02.00-32-030/08-03,</t>
  </si>
  <si>
    <t>21-22.09.2009</t>
  </si>
  <si>
    <t xml:space="preserve">Podczas kontroli realizacji projektu stwierdzono  następujące nieprawidłowości:
- brak dokumentów źródłowych potwierdzających poniesienie wydatków w kwotach rozliczanych we wnioskach o płatność  związanych z zakupem paliwa oraz oleju silnikowego,
- nieprawidłowe rozliczanie kosztów pośrednich (jako eksploatacji samochodów, ciągnika                   i kombajnu) jest to  niezgodne z zapisami we wniosku o dofinansowanie, w których Beneficjent zaplanował rozliczanie kosztów pośrednich w postaci amortyzacji samochodów, ciągnika i kombajnu.
Pomimo wystąpienia ww. wymienionych nieprawidłowości projekt zapewnia osiągnięcie zaplanowanych rezultatów.
</t>
  </si>
  <si>
    <t>Zwrot kosztów pośrednich - wydatek niekwalifikowalny oraz różnica między dokumentami żródłowymi dotyczącymi kosztów paliwa i oleju silnikowego a faktycznie rozliczonymi we wnioskach o płatność kwotami stanowi także wydatek niekwalifikowany plus odsetki jak dla zaległości podakowych.</t>
  </si>
  <si>
    <t>Pismo nr OKSTiP.KJ-3090-1-14/09 z dnia 03.12.2009r. - 3 grudnia 2009 r. wpłacono na konto WUP kwotę 22 876,36 zł wraz z odsetkami.</t>
  </si>
  <si>
    <t>UDA-POKL.07.03.00-32-008/08-00</t>
  </si>
  <si>
    <t>WSPÓŁPRACA SIĘ OPŁACA - BUDOWANIE PARTNERSKIEGO DIALOGU SPOŁECZNEGO</t>
  </si>
  <si>
    <t>01.08.2008 - 30.11.2009</t>
  </si>
  <si>
    <t>URZĄD MIEJSKI W DARŁOWIE</t>
  </si>
  <si>
    <t xml:space="preserve">WNP-POKL.07.03.00-32-008/08-01
WNP-POKL.07.03.00-32-008/08-02
WNP-POKL.07.03.00-32-008/08-03
WNP-POKL.07.03.00-32-008/08-04
</t>
  </si>
  <si>
    <t>23-24.09.2009</t>
  </si>
  <si>
    <t>Z nie istotnymi zastrzeżeniami</t>
  </si>
  <si>
    <t>brak zaleceń</t>
  </si>
  <si>
    <t>UDA-POKL.08.01.01-32-098/08</t>
  </si>
  <si>
    <t>Akademia Urzędnika Europejskiego - kompleksowy program doskonalący pracowników urzędów i instytucji publicznych</t>
  </si>
  <si>
    <t>WNP-POKL.08.01.01-32-098/08-01, WNP-POKL.08.01.01-32-098/08-02, WNP-POKL.08.01.01-32-098/08-03</t>
  </si>
  <si>
    <t>w trakcie</t>
  </si>
  <si>
    <t>23.09.2009</t>
  </si>
  <si>
    <t>MCh/MK</t>
  </si>
  <si>
    <t>Zdaniem zespołu kontrolującego frekwencja uczestników szkolenia jest zbyt niska, co może mieć negatywny wpływ na osiągnięcie zaplanowanych rezultatów projektu. W związku z powyższym zespół kontrolujący zaleca zintensyfikować proces kontroli wewnętrznej realizowanych szkoleń.</t>
  </si>
  <si>
    <t>01.09.2008-31.11.2009</t>
  </si>
  <si>
    <t>Fundacja Oświatowa ECE</t>
  </si>
  <si>
    <t>Zdaniem zespołu kontrolującego frekwencja uczestników szkolenia była zbyt niska, nawet 
przy udziale 9 beneficjentek, zaledwie 64 % wszystkich uczestników szkolenia – 14 osób. 
W przypadku powtarzającej się niskiej frekwencji, może to mieć negatywny wpływ na osiągnięcie zaplanowanych rezultatów projektu. 
W związku z powyższym zespół kontrolujący zaleca zintensyfikować proces kontroli wewnętrznej realizowanych szkoleń (np.: wizytacje, kontrola dzienników zajęć), jak również przeanalizowanie zgłoszonych przez uczestników propozycji/uwag w kolejnych realizowanych projektach o podobnej tematyce.</t>
  </si>
  <si>
    <t>29.09.2009</t>
  </si>
  <si>
    <t>UDA-POKL.09.05.00-32-206/08-00</t>
  </si>
  <si>
    <t>Interaktywny przedszkolak w Gminie Nowogard</t>
  </si>
  <si>
    <t>01.01-30.12.2009</t>
  </si>
  <si>
    <t>JOVEAL S.C.</t>
  </si>
  <si>
    <t>WNP-POKL.09.05.00-32-206/08-01</t>
  </si>
  <si>
    <t>1-2.10.2009</t>
  </si>
  <si>
    <t>UDA-POKL.09.05.00-32-205/08-00</t>
  </si>
  <si>
    <t>Egzaminy gimnazjalne są proste gdy rodzic się troszczy</t>
  </si>
  <si>
    <t>01.03.2009 - 31.05.2009</t>
  </si>
  <si>
    <t>WNP-POKL.09.05.00-32-205/08-01</t>
  </si>
  <si>
    <t>05-06.10.2009</t>
  </si>
  <si>
    <t>MCh/EK</t>
  </si>
  <si>
    <t>brak</t>
  </si>
  <si>
    <t>WNP-POKL.09.01.02-32-006/08-01, 
WNP-POKL.09.01.02-32-006/08-02, 
WNP-POKL.09.01.02-32-006/08-03,</t>
  </si>
  <si>
    <t>07.10.2009</t>
  </si>
  <si>
    <t>ABu,RM</t>
  </si>
  <si>
    <t xml:space="preserve">UDA-POKL.09.01.02-32-005/08-00 </t>
  </si>
  <si>
    <t xml:space="preserve">15.04.2008 do 31.12.2009 </t>
  </si>
  <si>
    <t xml:space="preserve"> nie dotyczy</t>
  </si>
  <si>
    <t>07.10.2009 r.</t>
  </si>
  <si>
    <t>RM, ABu</t>
  </si>
  <si>
    <t>zgodnie z planowanym</t>
  </si>
  <si>
    <t>UDA-POKL.09.05.00-32-051/08-00</t>
  </si>
  <si>
    <t>Podnosimy umiejętności językowe uczniów w Krzymowie i Nawodnej</t>
  </si>
  <si>
    <t>01.11.2008 r. - 31.07.2009 r.</t>
  </si>
  <si>
    <t>Gmina Chojna</t>
  </si>
  <si>
    <t>WNP-POKL.09.05.00-32-051/08-02</t>
  </si>
  <si>
    <t>8-9.10.2009 r.</t>
  </si>
  <si>
    <t xml:space="preserve">AMi, ABu </t>
  </si>
  <si>
    <t xml:space="preserve">Nie stwierdzono nieprawidłowości. </t>
  </si>
  <si>
    <t>UDA-POKL.06.01.03-32-006/08-00</t>
  </si>
  <si>
    <t>Kwalifikacje drogą do sukcesu</t>
  </si>
  <si>
    <t>01.01.2008- 31.12.2013</t>
  </si>
  <si>
    <t>Powiatowy Urząd Pracy w Gryfinie</t>
  </si>
  <si>
    <t>WNP-POKL.06.01.03-32-006/08-09,                    WNP-POKL.06.01.03-32-006/08-10,                                          WNP-POKL.06.01.03-32-006/08-11</t>
  </si>
  <si>
    <t>8-9, 26.10.2009</t>
  </si>
  <si>
    <t>KR,AMań</t>
  </si>
  <si>
    <t>projekt w trakcie realizacji</t>
  </si>
  <si>
    <t>UDA-POKL.06.01.01-32-037/08-00</t>
  </si>
  <si>
    <t>Szkolenia zawodowe – przepustką do lepszej przyszłości”</t>
  </si>
  <si>
    <t>02.06.2008 r. - 31.12.2009 r.</t>
  </si>
  <si>
    <t>Wojewódzki Zakład Doskonalenia Zawodowego  SZCZECIN</t>
  </si>
  <si>
    <t>WNP-POKL.06.01.01-32-037/08-04</t>
  </si>
  <si>
    <t>13-14.10.2009</t>
  </si>
  <si>
    <t>RM/ABu</t>
  </si>
  <si>
    <t>Podczas kontroli realizacji projektu nie stwierdzono nieprawidłowości w aspekcie finansowym</t>
  </si>
  <si>
    <t>brak konieczności formułowania zaleceń pokontrolnych</t>
  </si>
  <si>
    <t>UDA-POKL.09.01.01-32-010/08-00</t>
  </si>
  <si>
    <t xml:space="preserve">"Skrzydła dla najmłodszych - wyrównywanie szans w dostępie do edukacji przedszkolnej" </t>
  </si>
  <si>
    <t xml:space="preserve">01.06.2008 r. – 31.12.2009 r. </t>
  </si>
  <si>
    <t xml:space="preserve">WNP-POKL.09.01.01-32-010/08-01, WNP-POKL.09.01.01-32-010/08-03, WNP-POKL.09.01.01-32-010/08-04 </t>
  </si>
  <si>
    <t>14-15.10.2009</t>
  </si>
  <si>
    <t>AMi/EK</t>
  </si>
  <si>
    <t>Brak</t>
  </si>
  <si>
    <t>Brak koniecznosci formułowania zaleceń pokontrolnych.</t>
  </si>
  <si>
    <t>UDA-POKL.06.01.01-32-038/08-00</t>
  </si>
  <si>
    <t>Nowy zawód, nowe kwalifikacje kluczem do osiągnięcia sukcesu</t>
  </si>
  <si>
    <t>02.06.2008 - 31.12.2009 r.</t>
  </si>
  <si>
    <t>Wielkopolskie Stowarzyszenie Rozwoju i Promocji Obszarów Wiejskich w Środzie WLKP.</t>
  </si>
  <si>
    <t>WNP-POKL.06.01.01-32-038/08-01         WNP-POKL.06.01.01-32-038/08-04</t>
  </si>
  <si>
    <t xml:space="preserve">14-15.10.2009 r. </t>
  </si>
  <si>
    <t>W obszarach objętych kontrolą uchybień i nieprawidłowości nie stwierdzono.</t>
  </si>
  <si>
    <t>UDA-POKL.06.01.03-32-003/08-00</t>
  </si>
  <si>
    <t>projekt systemowy</t>
  </si>
  <si>
    <t>WNP-POKL. 06.01.03-32-003/08-01, WNP-POKL.06.01.03-32-003/08-02, WNP-POKL.06.01.03-32-003/08-03, WNP-POKL.06.01.03-32-003/08-04, WNP-POKL.06.01.03-32-003/08-05, WNP-POKL.06.01.03-32-003/08-06, WNP-POKL.06.01.03-32-003/08-07, WNP-POKL.06.01.03-32-003/08-08, WNP-POKL.06.01.03-32-003/08-09, WNP-POKL.06.01.03-32-003/09-01</t>
  </si>
  <si>
    <t>19.10.2009 r.</t>
  </si>
  <si>
    <t>wizyta potwierdziła realizację działań zgodnie z harmonogramem</t>
  </si>
  <si>
    <t>UDA-POKL.09.05.00-32-050/07-00</t>
  </si>
  <si>
    <t>Język anigielski szansą zdobycia lepszego wykształcenia w Trzebieży</t>
  </si>
  <si>
    <t>WNP-POKL.09.05.00-32-050/07-01 WNP-POKL.09.05.00-32-050/07-03 WNP-POKL.09.05.00-32-050/07-05</t>
  </si>
  <si>
    <t>22-23.10.2009</t>
  </si>
  <si>
    <t xml:space="preserve">1. Dokumentacja dotycząca realizacji projektu
1) Po skontrolowaniu dostępnej dokumentacji (faktury, umowy, dokumentacja uczestników projektu) stwierdzono, że działania przewidziane we wniosku o dofinansowanie zostały podjęte przez beneficjenta. Ustaleń powyższych dokonano poprzez porównanie wniosku 
o dofinansowanie oraz zgromadzonej przez jednostkę dokumentacji źródłowej poświadczającej realizację projektu. Zgodność danych przekazywanych we wniosku o płatność w części dotyczącej postępu rzeczowego oraz postępu finansowego z dokumentacją dotyczącą realizacji projektu dostępną w siedzibie beneficjenta - w odniesieniu do badanej próby dokumentów księgowych i pozostałych w powiązaniu z danymi zawartymi we wnioskach o płatność, stwierdzono, że:
• Odbyła się rekrutacja uczestników projektu, wyłoniono firmę szkoleniową – przeprowadzenie zajęć z języka angielskiego oraz zakupiono podręczniki, jak również prowadzono zajęcia, wydano 30 certyfikatów ukończenia szkolenia.
• Zakupiono materiały i sprzęt potrzebny przy realizacji projektu (flipchart, marker).
• Zakupiono materiały biurowe w ramach kosztów administracyjnych (długopis, papier, płyta CD, segregator, teczki, toner).
• Wydrukowano plakaty i ulotki, zamieszczono informację o projekcie na stronie internetowej.
• Odbyło się spotkanie z mieszkańcami Trzebieży i uczestnikami projektu.
Zgodnie z wnioskiem o dofinansowanie beneficjent nie zakładał zatrudnienia osób bezpośrednio zaangażowanych do projektu. Personel, który zajmował się realizacją projektu zatrudniony 
i wynagradzany był w ramach umowy zawartej z Urzędem w Policach. 
2) W oparciu o badane dokumenty zespół kontrolujący stwierdził, iż beneficjent osiągnął zakładane rezultaty twarde określone we wniosku o dofinansowanie.
3) Dokumenty w trakcie realizacji projektu znajdowały się na stanowiskach merytorycznych i były zabezpieczone przed nieuprawnionym dostępem osób trzecich. Jednostka posiada własne pomieszczenie pozwalające przechowywać dokumentację badanego projektu przez wymagany okres czasu, w sposób zapewniający dostępność, poufność i bezpieczeństwo. 
Dokumentacja była prowadzona w sposób rzetelny, przejrzysty i pozwalała ocenić, m.in.:
- kwalifikowalność uczestników projektu i sposób rekrutacji,
- zgodność działań dotyczących realizacji projektu z jego założeniami,
- kwalifikowalność wydatków, 
- prawidłowość wydatków w oparciu o dowody księgowe.
W obszarze kontroli zagadnień dotyczących  przetwarzania danych osobowych przedłożono następujące dokumenty:
- zarządzenie nr 144/08 Burmistrza Polic z dnia 7 lipca 2008 r. w sprawie powołania Administratora Bezpieczeństwa Informacji i Administratora Systemów Informatycznych Urzędu Miejskiego w Policach.
- zarządzenie nr 140a/08 Burmistrza Polic z dnia 2 lipca 2008 r. w sprawie wprowadzenia dokumentacji „Polityka bezpieczeństwa informacji Urzędu Miejskiego w Policach”.
Według tego zarządzenia w skład dokumentacji - Polityka bezpieczeństwa Informacji Urzędu Miejskiego w Policach wchodzą:
 - Instrukcja Ochrony Danych Osobowych – zał. nr 1,
 - Instrukcja eksploatacji systemów informatycznych, w których przetwarzane są dane osobowe - zał. nr 2,
 - Instrukcja postępowania w sytuacji naruszenia ochrony danych osobowych – zał. nr 3.
Beneficjent posiada upoważnienie do przetwarzania danych osobowych uczestników projektu w ramach realizacji Programu Operacyjnego Kapitał Ludzki zgodnie z art. 37 ustawy 
o ochronie danych osobowych. Uczestnicy projektu złożyli podpisane oświadczenia o wyrażeniu zgody na przetwarzanie danych osobowych zgodnie z art. 24 ustawy o ochronie danych osobowych. Zgodnie z art. 39 ww. ustawy projektodawca sporządził również ewidencję osób upoważnionych do przetwarzania danych osobowych uczestników projektu, jak również kartę uprawnień dostępu użytkowników do formularza PEFS 2007.
4) Zarządzenie nr 12/2002 Burmistrza Gminy Police z dnia 24 lipca 2002 r. reguluje sprawy dotyczące działania archiwum zakładowego oraz zasady i tryby postępowania 
z dokumentacją w Urzędzie Gminy w Policach. 
Zarządzeniem nr 172/03 z dnia 29.12.2003 r. Burmistrza Polic wprowadzono instrukcję obiegu 
i kontroli dokumentów oraz druków ścisłego zarachowania. Przedmiotowe zarządzenie 
w kolejnych latach nowelizowano poprzez wprowadzanie zmian.  
Beneficjent oznaczył segregatory poprzez umieszczenie następujących elementów: logo UE, POKL, EFS, WUP, herb,  nazwa kategorii (np.: dowody księgowe). Rekomenduje się, 
aby oznaczyć segregatory w jednakowy sposób dodatkowo umieszczając: nazwę projektu, 
nr umowy/wniosku o dofinansowanie, informację o współfinansowaniu, okres archiwizacji zgodnie z umową o dofinansowanie. 
W badanym obszarze stwierdzono następujące uchybienia:
- złożone oświadczenia o wyrażeniu zgody na przetwarzanie danych osobowych podpisane były przez rodziców/opiekunów prawnych uczestników projektu, zawierały stwierdzenie, iż „wyrażam zgodę na przetwarzanie moich danych osobowych”. Dokument ten winien również zawierać stwierdzenie, iż zgoda na przetwarzanie danych obejmuje dane uczestnika projektu. 
W przypadku zbierania, utrwalania, przetwarzania i usuwania danych rodziców również potrzebna jest ich zgoda. 
Weryfikując dokumenty dotyczące przetwarzania danych stwierdzono:
- polityka bezpieczeństwa nie posiada wszystkich elementów wskazanych w rozporządzeniu Ministra Spraw Wewnętrznych i Administracji z 29.04.2004 r.: brak wykazu budynków, pomieszczeń lub części pomieszczeń, tworzących obszar, w którym przetwarzane są dane osobowe, brak opisu struktury zbiorów danych wskazujący zawartość poszczególnych pół informacyjnych i powiązania między nimi, brak opisu sposobu przepływu danych pomiędzy poszczególnymi systemami, brak określenia środków technicznych i organizacyjnych niezbędnych dla zapewnienia poufności, integralności i rozliczalności przetwarzania danych.
- instrukcja eksploatacji systemów informatycznych, w których przetwarzane są dane osobowe 
nie posiada wszystkich elementów wskazanych w rozporządzeniu Ministra Spraw Wewnętrznych i Administracji z 29.04.2004 r.: brak opisu procedur tworzenia kopii zapasowych zbiorów danych oraz programów i narzędzi programowych służących do ich przetwarzania, brak opisu okresu przechowywania kopii zapasowych, elektronicznych nośników informacji zawierających dane osobowe, brak opisu sposobu realizacji wymogów, o których mowa w § 7, brak opisu procedur wykonywania przeglądów i konserwacji systemów i nośników informacji służących do przetwarzania danych. 
Beneficjent winien jasno określić poziom zabezpieczenia, aby w sposób przejrzysty opisać środki bezpieczeństwa przyjęte dla poszczególnych poziomów zgodnie z załącznikiem 
do rozporządzenia. Beneficjent winien dostosować przedmiotowe dokumenty zgodnie 
z obowiązującym aktem prawnym dotyczącym dokumentacji przetwarzania danych osobowych oraz warunków technicznych i organizacyjnych jakim powinny odpowiadać urządzenia i systemy informatyczne służące do przetwarzania danych osobowych. 
2. Kwalifikowalność uczestników projektu
 Beneficjent posiada dokumenty poświadczające kwalifikowalność uczestników projektu.
 Liczba osób uczestniczących w projekcie jest zgodna z założeniami projektu zawartymi                      we wniosku o dofinansowanie. 
Beneficjent złożył ustne wyjaśnienia, iż zgłoszenie uczestnictwa traktował jako deklarację uczestnictwa. Zdaniem zespołu kontrolującego, aby przedmiotowy dokument uznać 
za deklarację w swojej treści powinien posiadać stwierdzenie: „deklaruję udział” 
wraz z podpisem i datą. 
W badanym obszarze stwierdzono uchybienia dotyczące braku deklaracji uczestnictwa 
w projekcie - informacje o uchybieniach przekazano beneficjentowi w dniu kontroli.
Zgodnie z Wytycznymi w zakresie kwalifikowania wydatków w ramach PO KL w momencie rekrutacji uczestnik projektu podpisuje deklarację uczestnictwa w projekcie. Rozpoczęcie udziału uczestnika w projekcie liczone jest od dnia podpisania przez niego ww. deklaracji. Podpisanie deklaracji jest warunkiem uznania kwalifikowalności wydatków poniesionych w związku 
z udziałem osoby w projekcie.  W związku z tym beneficjent winien dopilnować, aby w trakcie realizacji projektu wszyscy beneficjenci posiadali deklaracje uczestnictwa. 
3. Prawidłowość rozliczeń finansowych
Zarządzeniem nr 283/08 Burmistrza Polic z dnia 04 grudnia 2008 r. (zmieniające zarządzenie 
nr 203a/06 z dnia 30 października 2006 r.) wprowadzono szczegółowe zasady (polityki) rachunkowości dla Gminy Police i Urzędu Miejskiego w Policach.
Beneficjent posiadał oryginalne dowody zapłaty potwierdzające fakt zakupu zamówionych towarów i usług. Beneficjent prowadzi wyodrębnioną ewidencję księgową, a w ramach projektu nie finansuje zwykłej działalności jednostki. Stosowane przez beneficjenta procedury zapewniły dostęp do zgromadzonej, związanej z wydatkami dokumentacji, a stan tej dokumentacji pozwalał na ocenę ich kwalifikowalności.
W dniu kontroli beneficjent złożył oświadczenie o kwalifikowalności VAT, w którym oświadcza, 
iż: „…realizując powyższy projekt nie może odzyskać w żaden sposób poniesionego kosztu podatku VAT, którego wysokość została zawarta w budżecie projektu. Jednocześnie zobowiązuje się do zwrotu zrefundowanej w ramach projektu części poniesionego VAT, jeżeli zaistnieją przesłanki umożliwiające odzyskanie tego podatku”. Założono wyodrębniony rachunek bankowy nr 07 1020 4795 0000 9902 0160 3729 PKO Bank Polski. 
W badanym obszarze stwierdzono uchybienia dotyczące opisywania faktur oraz wyciągów bankowych:
- wyciąg bankowy nr 6 z 30.06.08 - wpisano, iż jest to opłata za kurs języka niemieckiego. Beneficjent w trakcie przeprowadzania czynności kontrolnych wyjaśnił, iż jest to pomyłka pisarka.
- w opisie faktur brak nazwy zadania zgodnie z zatwierdzonym wnioskiem o dofinansowanie projektu, w ramach którego wydatek jest ponoszony (np.: wniosek o płatność nr 1: faktura 1728/1, 29/2008, 1536/1). Zamiast nazwy zadania beneficjent wpisywał nr zadania oraz 
nr pozycji we wniosku o dofinansowanie i jej nazwę. Na fakturach brak nr umowy 
o dofinansowanie, dokumenty opisano jedynie nr projektu (np.: faktura 1536, 29/2008) . Numer umowy beneficjent wpisywał na wyciągach bankowych dołączanych do wniosku o płatność.  
 4. Stosowanie ustawy Prawo zamówień publicznych 
Zgodnie z dostarczonym w trakcie kontroli zestawieniem przez beneficjenta  oraz dostarczonymi dokumentami stwierdzono, iż beneficjent realizował zamówienia publiczne w oparciu o:
1. Zamówienie z wolnej ręki – jedno zamówienie – Przeprowadzenie kursu języka angielskiego.
2. W oparciu o art. 4 pkt 8 – 13 zamówień. 
Kontroli poddano zamówienie z wolnej ręki (100% populacji) oraz 13 zleceń/umów 
(30% populacji):
1. Przeprowadzenie kursu języka angielskiego – kontroli poddano dokumentację:
- zaproszenie do negocjacji z 14.04.2008 wysłane do 4 oferentów na przeprowadzenie kursu języka niemieckiego i angielskiego, pisma do oferentów z 15.04.2008 z informacją o modyfikacji SIWZ, wniosek o zatwierdzeniu trybu postępowania o udzielenie zamówienia publicznego 
z 02.04.2008, wniosek o wyrażenie zgody na udzielenie zamówienia publicznego z 02.04.2008, oferta wybranego wykonawcy, pismo do wykonawcy o wyborze oferty, wniosek o zatwierdzenie wyboru najkorzystniejszej oferty, ogłoszenie o wyborze oferty, ogłoszenie o udzieleniu zamówienia z 28.05.2008, ZP-17, ZP-11, protokół postępowania ZP-2. Umowa 
nr PI/342/01/2008 z dnia 26.05.2008 zawarta z Focus - Kursy Języków Obcych w Policach, przedmiot umowy: kurs języka angielskiego dla 30 osób, termin realizacji: 05.05-30.06.2009, wynagrodzenie: 36 700 zł brutto.    
2. Zamówienia w oparciu o art. 4 pkt 8:
1) Wykonanie plakatów i ulotek:
- Zapytanie o cenę wystosowane do firmy WENA-STUDIO REKLAMY, ul. Emilii Plater 12/2, 
72-010 Police z dnia 07.04.08 
- Wycena wykonania ulotek i plakatów przedstawiona przez wykonawcę z dnia 10.04.08
- Zlecenie wykonania ulotek i plakatów, ulotka – 50 szt., plakat – 50 szt. Z dnia 14.04.08
Cena za usługę wynosi  400 zł brutto.
2) Zakup artykułów biurowych:
- Zamówienie Gminy z dnia 09.06.09 na dostarczenie materiałów biurowych na kwotę 
349,00 zł brutto
3) Wykonanie kompletów dla uczestników zajęć:
- Zamówienie gminy Police na wykonanie 30 kompletów dla kursantów (plecak, notes, długopis) projektu wraz z oznakowaniem dotyczącym projektu w cenie 50,00 zł za komplet, z dnia 
21 maja 2008 r. na kwotę 1.500 zł brutto.
4) Ubezpieczenie kursantów:
- Zlecenie gminy Police z dnia 21.10.08 na ubezpieczenie uczestników kursu biorących udział 
w zajęciach z języka angielskiego w Trzebieży na kwotę 699,00 zł brutto. Ubezpieczenie  uczestników (polisa) nr 901002507970 z dnia 2008.10.03 za okres od 2008-10-24 
do 2009-06-30. 
W badanym obszarze stwierdzono następujące uchybienia:
- Umowę  na przeprowadzenie kursu języka angielskiego zawarto 26.05.2008 r., natomiast 
w treści umowy zapisano, iż: „ustala się okres realizacji umowy od 5 maja 2008 r. 
do 30 czerwca 2009 r.” 
-  Ogłoszenie o udzieleniu zamówienia – punkt V.4 „informacja o cenie wybranej oferty”: wypełniając pole „oferta z najniższą i najwyższą ceną” wpisano cenę wybranego oferenta 
36 700 zł, zamiast wpisać również drugą ofertę jako „cenę najwyższą”.
- Zaświadczenie o zmianie we wpisie do ewidencji działalności gospodarczej z 31.12.2004 – beneficjent natomiast w SIWZ zapisał, iż przedmiotowy dokument powinien być  wystawiony 
nie wcześniej niż 6 miesięcy przed upływem składania ofert.
- W dniu kontroli beneficjent nie posiadał dokumentów dotyczących szkolenia oraz potwierdzających ich odbycie, np.: dziennik zajęć, potwierdzenie odbioru materiałów dydaktycznych, promocyjnych, testy sprawdzające, imienne listy uczestników – zgodnie 
z harmonogramem realizacji zadania. Beneficjent wyjaśnił, iż przedmiotowe dokumenty znajdują się w siedzibie wykonawcy. Rekomenduje się zgromadzenie kserokopii przedmiotowych dokumentów potwierdzonych za zgodność z oryginałem przez wykonawcę szkolenia 
oraz archiwizowania ich w siedzibie przez wymagany okres w umowie o dofinansowanie.
Zdaniem zespołu kontrolującego wszystkie zawierane/wystawiane dokumenty (usługi, dostawy) powinny posiadać tzw. „preambułę” w swej treści z podaniem podstawy prawnej 
jej zawarcia – zgodnie z przepisami ustawy Prawo zamówień publicznych. Z treści samej 
już umowy wynikać będzie wtedy w jakim trybie została ona zawarta. 
5. Poprawność stosowania zasady konkurencyjności
Nie dotyczy
6. Poprawność udzielania pomocy publicznej
Nie dotyczy
7. Działania promocyjno-informacyjne
Działania promocyjne i informacyjne dotyczące projektu prowadzone były zgodnie z wnioskiem 
o dofinansowanie. W akcji informacyjno-promocyjnej wykorzystano promocję w mediach (Kurier Szczeciński 11-13.04.08, Informator samorządowy nr 10 kwiecień 2008), plakaty, ulotki, informacje zamieszczone na stronie internetowej (własna inicjatywa beneficjenta), informacja 
na materiałach piśmienniczych kursantów, spotkanie z mieszkańcami (17.06.09, 24.09.08). Działania promocyjne skierowane były do uczestników projektu oraz społeczeństwa.
W badanym obszarze stwierdzono następujące uchybienia:
- SIWZ, zlecenia usług, umowa szkoleniowa, wniosek o wyrażeniu zgody na udzielenie zamówienia, program nauczania języka angielskiego: niewłaściwe logotypy – kolejność, wielkość, proporcje, brak informacji o współfinansowaniu,
- ogłoszenie o wyborze oferty: brak logotypów i informacji o współfinansowaniu,
- artykuły prasowe, strona internetowa: niewłaściwe znaki graficzne (wielkość, kolejność, proporcje) lub brak logotypów, informacji o współfinansowaniu,
- umowa partnerstwa, sprawozdania z przebiegu realizacji projektu (brak dat i podpisów osób upoważnionych, zatwierdzających): niewłaściwe znaki graficzne (wielkość, kolejność, proporcje), brak informacji o współfinansowaniu - sprawozdanie ze spotkania z mieszkańcami sołectwa: niewłaściwe logotypy,
- podręczniki dla szkoły podstawowej na kurs – brak oznaczenia,
- materiały promocyjne (długopisy, notes), plakat: logo POKL, WUP, UE, EFS, herb: niewłaściwe znaki graficzne (wielkość, kolejność, proporcje), brak informacji o współfinansowaniu.
Należy zaznaczyć, iż przedmiotowe uchybienia w znacznej części dotyczą działań promocyjnych przeprowadzonych z roku 2008 w oparciu o wytyczne dotyczące oznaczania projektów w ramach PO KL z 2008. Przedmiotowy dokument obowiązywał do lutego 2009. Wskazane uchybienia mają charakter informacyjny dla beneficjenta wskazujący błędy, na które należy zwrócić uwagę podczas kolejnych realizowanych projektów.
Oznaczeniu (logotypy i informacja o współfinansowaniu) podlegają wszelkie dokumenty dotyczące realizacji projektu. Należy przestrzegać bezwzględnie zapisów umowy 
o dofinansowanie oraz obowiązujących Wytycznych dotyczących oznaczania projektów 
w ramach PO KL. 
13. Informacje o wykrytych uchybieniach:
Podczas kontroli realizacji projektu nie stwierdzono nieprawidłowości w aspekcie finansowym. Należy zwrócić uwagę na uchybienia opisane w punkcie 12. Informacja na temat działań zalecanych w celu wyeliminowania stwierdzonych w trakcie kontroli uchybień, zgodnie 
z Zasadami kontroli w ramach POKL zostanie przedstawiona Beneficjentowi po otrzymaniu przez Instytucję Pośredniczącą podpisanego egzemplarza informacji pokontrolnej.
</t>
  </si>
  <si>
    <t xml:space="preserve">A) Obszar tematyczny kontroli – Dokumentacja dotycząca realizacji kontroli
1. Politykę bezpieczeństwa oraz instrukcję określającą sposób zarządzania systemem informatycznym i ręcznym w zakresie ochrony danych osobowych i ich zbiorów należy sporządzić zgodnie z rozporządzeniem Ministra Spraw Wewnętrznych i Administracji 
z dnia 29.04.2004 r. (Dz. U. nr 100, poz. 1024). Podczas sporządzania przedmiotowych dokumentów uwzględnić uwagi z informacji pokontrolnej (punkt 13).
2. W przypadku zbierania danych osobowych (oświadczenia o wyrażeniu zgody 
na przetwarzanie danych) oraz ich przetwarzania i przechowywania projektodawca jest zobowiązany przestrzegać przepisów ustawy o ochronie danych osobowych, aktów wykonawczych do tejże ustawy oraz zapisów umowy o dofinansowanie dotyczących przedmiotowej kwestii. 
3. Beneficjent winien jasno określić poziom zabezpieczenia, aby w sposób przejrzysty opisać środki bezpieczeństwa przyjęte dla poszczególnych poziomów zgodnie z załącznikiem 
do rozporządzenia. Beneficjent winien dostosować przedmiotowe dokumenty zgodnie 
z obowiązującym aktem prawnym dotyczącym dokumentacji przetwarzania danych osobowych oraz warunków technicznych i organizacyjnych jakim powinny odpowiadać urządzenia i systemy informatyczne służące do przetwarzania danych osobowych. 
B) Obszar tematyczny kontroli – Kwalifikowalność uczestników projektu 
1. Podczas kolejnych rekrutacji przeprowadzanych w czasie realizacji następnych projektów należy dołożyć wszelkiej staranności aby w teczkach osobowych znajdowały się wszystkie niezbędne dokumenty, a w szczególności deklaracje uczestnictwa w projekcie. Zgodnie 
z Wytycznymi w zakresie kwalifikowania wydatków w ramach PO KL w momencie rekrutacji uczestnik projektu podpisuje deklarację (w przypadku nieletniego podpis opiekuna prawnego 
lub rodzica). Rozpoczęcie udziału uczestnika projekcie liczone jest od dnia podpisania przez niego ww. deklaracji. Należy zintensyfikować kontrolę wewnętrzną dokumentacji przy kolejnych realizowanych przedsięwzięciach przez pracowników urzędu, aby uniknąć sytuacji opisanej w informacji. 
C) Obszar tematyczny kontroli – Prawidłowość rozliczeń finansowych
1. Wszelkie dowody księgowe winny być opisane zgodnie z obowiązującymi zasadami, 
stąd też należy uzupełnić braki wskazane w informacji pokontrolnej w przedmiotowym zakresie. Wszystkie dokumenty należy opisać zgodnie z Zasadami finansowania PO KL. 
D) Obszar tematyczny kontroli – Stosowanie ustawy Prawo zamówień publicznych
1. Zdaniem zespołu kontrolującego wszystkie zawierane umowy (usługi, szkolenia) powinny zawierać tzw. „preambułę”  w swej treści z podaniem podstawy prawnej jej zawarcia – zgodnie 
z przepisami ustawy Prawo zamówień publicznych. Z treści samej już umowy wynikać będzie wtedy w jakim trybie została ona zawarta. Przy zawieraniu kolejnych umów stosować 
ww. preambułę.  
Gromadząc dokumentację od wykonawców należy dołożyć należytej staranności podczas 
jej weryfikacji. 
2. Beneficjent winien dołożyć należytej staranności podczas sporządzania i wypełniania umów szkoleniowych oraz innych dokumentów (ogłoszenie o udzielaniu zamówienia). 
Treść umowy, a w szczególności okres realizacji powinien odpowiadać dacie jej podpisania, 
a nie obejmować okres przed jej sporządzeniem.
3.  Rekomenduje się zgromadzenie kserokopii przedmiotowych dokumentów potwierdzonych za zgodność z oryginałem przez wykonawcę szkolenia oraz archiwizowania ich w siedzibie przez wymagany okres w umowie o dofinansowanie.
E) Obszar tematyczny kontroli – Działania promocyjno-informacyjne
1.  Zgodnie z umową o dofinansowanie beneficjent oświadczył, iż zapoznał się z treścią Wytycznych w zakresie informacji i promocji oraz zobowiązał się podczas realizacji projektu przestrzegać określonych w nich zasad. Z uwagi na to, że kontrola wykryła uchybienia 
w tej materii, zaleca się bezwzględne przestrzeganie zapisów umowy o dofinansowanie 
oraz zapisów Wytycznych dotyczących oznaczania projektów w ramach PO KL.
4. Termin na przekazanie informacji o wdrożeniu zaleceń pokontrolnych:
Pismo informujące o działaniach podjętych w celu uwzględnienia uwag oraz wykonania zaleceń pokontrolnych, a w przypadku niepodjęcia takich działań o przyczynach takiego postępowania, należy przesłać do siedziby Wojewódzkiego Urzędu Pracy w Szczecinie 
do 10 grudnia 2009 r. – z dopiskiem Wydział Kontroli.
</t>
  </si>
  <si>
    <t>Beneficjent przesłał informacje o uwzględnieniu uwag i wdrożeniu zalecen pokontrolnych - pismo z 2.12.09</t>
  </si>
  <si>
    <t>UDA-POKL.09.05.00-32-151/08-00</t>
  </si>
  <si>
    <t>Język angielski-lepszy start, lepsze jutro</t>
  </si>
  <si>
    <t>01.09.2008-30.06.2009</t>
  </si>
  <si>
    <t>WNP-POKL.09.05.00-32-151/08</t>
  </si>
  <si>
    <t>UDA-POKL.09.02.00-32-029/08-00</t>
  </si>
  <si>
    <t>Więcej wiem - łatwiej zdam</t>
  </si>
  <si>
    <t>01.09.2008-31.08.2009</t>
  </si>
  <si>
    <t>WNP-POKL.09.02.00-32-029/08-01                                     WNP-POKL.09.02.00-32-029/08-02                                                      WNP-POKL.09.02.00-32-029/08-03</t>
  </si>
  <si>
    <t>27-28.10.2009</t>
  </si>
  <si>
    <t>UDA-POKL.09.05.00-32-213/08</t>
  </si>
  <si>
    <t>Tam gdzie nie ma poradni- bliżej miejsca zamieszkania ”</t>
  </si>
  <si>
    <t>01.12.2008 - 30.09.2009</t>
  </si>
  <si>
    <t>WNP-POKL.09.05.00-32-213/09-01</t>
  </si>
  <si>
    <t>KR/AMań</t>
  </si>
  <si>
    <t>Nie stwierdzono nieprawidłowości i uchybień</t>
  </si>
  <si>
    <t>Zakończony</t>
  </si>
  <si>
    <t>UDA-POKL.07.01.02-32-006/08-00</t>
  </si>
  <si>
    <t>Jesteśmy aktywni</t>
  </si>
  <si>
    <t xml:space="preserve">01.03.2008  - 31.12.2008 </t>
  </si>
  <si>
    <t>Powiatowe Centrum Pomocy Rodzinie w Kołobrzegu</t>
  </si>
  <si>
    <t xml:space="preserve">WNP-POKL.07.01.02-32-006/08-01                                     WNP-POKL.07.01.02-32-006/08-02                                                      </t>
  </si>
  <si>
    <t xml:space="preserve">29-30.10.2009 r. </t>
  </si>
  <si>
    <t>MCh/MK/EK/RM</t>
  </si>
  <si>
    <t>cNie stwierdzono nieprawidłowości</t>
  </si>
  <si>
    <t>30.10.2009</t>
  </si>
  <si>
    <t>UDA-POKL.09.05.00-32-034/08-00</t>
  </si>
  <si>
    <t>Nauka przez poznanie</t>
  </si>
  <si>
    <t>01.10.2008-31.08.2009</t>
  </si>
  <si>
    <t>WNP-POKL.09.05.00-32-034/08-02 WNP-POKL.09.05.00-32-034/08-03</t>
  </si>
  <si>
    <t>3-4.11.2009</t>
  </si>
  <si>
    <t xml:space="preserve">1. Dokumentacja dotycząca realizacji projektu
1) Po skontrolowaniu dostępnej dokumentacji (faktury, umowy, dokumentacja uczestników projektu) stwierdzono, że działania przewidziane we wniosku o dofinansowanie zostały podjęte przez beneficjenta. Ustaleń powyższych dokonano poprzez porównanie wniosku 
o dofinansowanie oraz zgromadzonej przez jednostkę dokumentacji źródłowej poświadczającej realizację projektu. Zgodność danych przekazywanych we wniosku o płatność w części dotyczącej postępu rzeczowego oraz postępu finansowego z dokumentacją dotyczącą realizacji projektu dostępną w siedzibie beneficjenta - w odniesieniu do badanej próby dokumentów księgowych i pozostałych w powiązaniu z danymi zawartymi we wnioskach o płatność, stwierdzono, że:
• przygotowano i wykonano tablicę informacyjną,
• wypłacono wynagrodzenie koordynatora, opłacono składki ZUS, opłacono podatek dochodowy,
• zorganizowano wyjazdy poznawczo-dydaktyczne, zrealizowano podstawy programowe zgodnie z zadaniem 3 – poniesiono koszty związane z: zakupem biletów wstępu 
do kina, wynajęto autokar, zorganizowano wyjazd do Berlina,
• przeprowadzono kampanię promocyjno-informacyjną.
2) Zespół kontrolujący stwierdza, iż założone przez beneficjenta rezultaty twarde zostały osiągnięte. Opinię tą wystawiono w oparciu o przedstawioną kontrolującym dokumentację 
(np.: karty wycieczek, faktury: kino, muzeum, żubrowisko, koncert – filharmonia, poczęstunek 
i materiały dla uczestników konferencji, prezentacje multimedialne: wycieczka do Berlina, zasoby przyrodnicze regionu – procesy geologiczne zachodzące na wybrzeżu, wyjazd do Szczecina – Zachodniopomorski Urząd Wojewódzki). 
Zespół kontrolujący stwierdził w trakcie czynności (kontrola rezultatów twardych), 
iż beneficjent nie zrealizował części jednodniowej wycieczki zakładanej we wniosku 
o dofinansowanie. W ramach wyjazdu do Szczecina zwiedzanie ośrodków władzy państwowej 
i samorządowej na poziomie województwa zrealizowany miał być również wyjazd 
do regionalnego ośrodka TVP oraz do Radia Szczecin. Beneficjent złożył informacje 
na ten temat:
„W związku z realizacja projektu „Nauka przez poznanie” zorganizowano 8 wyjazdów tematycznych. Jednym z zaplanowanych w harmonogramie projektu wyjazdów, był wyjazd uczniów do Szczecina. Celem zaplanowanego wyjazdu było m.in. odbycie spotkań 
w Zachodniopomorskim Urzędzie Wojewódzkim oraz Urzędzie Marszałkowskim, a także wizyta w radio i telewizji. 
Jednakże pomimo zaplanowanego harmonogramu wizyta w radio i telewizji oraz Urzędzie Marszałkowskim nie odbyły się, czego przyczyną było otrzymanie środków pieniężnych 
w późniejszym terminie”.
Zespół kontrolujący rekomenduje, dokumentowanie wszelkich odbytych spotkań sporządzając, np.: listy obecności, sprawozdania.
3) Dokumenty w trakcie realizacji projektu znajdowały się na stanowiskach merytorycznych i były zabezpieczone przed nieuprawnionym dostępem osób trzecich. Jednostka posiada własne pomieszczenie pozwalające przechowywać dokumentację badanego projektu przez wymagany okres czasu, w sposób zapewniający dostępność, poufność i bezpieczeństwo. 
Dokumentacja była prowadzona w sposób rzetelny, przejrzysty i pozwalała ocenić, m.in.:
- kwalifikowalność uczestników projektu i sposób rekrutacji,
- zgodność działań dotyczących realizacji projektu z jego założeniami,
- kwalifikowalność wydatków, 
- prawidłowość wydatków w oparciu o dowody księgowe.
Zarządzeniem nr 9/P/99 Starosty Pyrzyckiego z dnia 01.06.1999 r. wprowadzono 
do stosowania w Starostwie Powiatowym w Pyrzycach oraz powiatowych jednostkach organizacyjnych instrukcję kancelaryjną. Za realizację niniejszego zarządzenia uczyniono odpowiedzialnych dyrektorów wydziałów Starostwa Powiatowego oraz kierowników powiatowych jednostek organizacyjnych.
 Zarządzeniem nr 22/OP/2008 Starosty Pyrzyckiego z dnia 17.11.2008 r. wprowadzono do stosowania w Starostwie Powiatowym w Pyrzycach oraz w powiatowych jednostek organizacyjnych jednolity wykaz akt.
 Zarządzeniem nr 8a/OP/2003 Starosty Pyrzyckiego z dnia 16.05.2003 r. wprowadzono instrukcję organizacji i zakresu działania archiwum zakładowego w Starostwie Powiatowym 
w Pyrzycach.
W obszarze kontroli zagadnień dotyczących  przetwarzania danych osobowych przedłożono następujące dokumenty:
Zarządzeniem nr 9/OP/2008 Starosty Pyrzyckiego z dnia 14.03.2008 r. ustalono politykę bezpieczeństwa informacji w zakresie przetwarzania danych osobowych w Starostwie Powiatowym w Pyrzycach, Zobowiązano Sekretarza Powiatu do zapoznania pracowników Starostwa z niniejszym zarządzeniem oraz pracowników Starostwa do stosowania zasad określonych w polityce. Do niniejszego zarządzenia dołączono następujące załączniki:
1) Załącznik nr 1 do zarządzenia – polityk a bezpieczeństwa informacji w zakresie przetwarzania danych osobowych w Starostwie Powiatowym w Pyrzycach,
2) Załącznik nr 2 – instrukcja zarządzania systemami informatycznymi w zakresie wymogów bezpieczeństwa przetwarzania danych osobowych w Starostwie Powiatowym w Pyrzycach,
3) Załącznik nr 3 – instrukcja postępowania w sytuacji naruszenia systemu ochrony danych osobowych w Starostwie Powiatowym w Pyrzycach. 
Beneficjent posiada upoważnienie do przetwarzania danych osobowych uczestników projektu w ramach realizacji Programu Operacyjnego Kapitał Ludzki zgodnie z art. 37 ustawy 
o ochronie danych osobowych. Uczestnicy projektu złożyli podpisane oświadczenia o wyrażeniu zgody na przetwarzanie danych osobowych zgodnie z art. 24 ustawy o ochronie danych osobowych. Zgodnie z art. 39 ww. ustawy projektodawca sporządził również ewidencję osób upoważnionych do przetwarzania danych osobowych uczestników projektu, jak również kartę uprawnień dostępu użytkowników do formularza PEFS 2007. 
Poza tym beneficjent okazał również dokument: zobowiązanie do zachowania tajemnicy powierzonych danych osobowych – podpisany przez osoby posiadające upoważnienia – art. 37.
Beneficjent oznaczył segregatory poprzez umieszczenie następujących elementów: logo UE, POKL, EFS, WUP, informacja o współfinansowaniu, nazwa kategorii (np.: rekrutacja, promocja projektu, konkurencyjność, dane osobowe, monitoring wyjazdów), nazwa projektu, 
nr wniosku o dofinansowanie. Rekomenduje się, aby oznaczyć segregatory dodatkowo umieszczając: okres archiwizacji zgodnie z umową o dofinansowanie oraz aby wszystkie segregatory oznaczyć w sposób jednakowy.
Weryfikując dokumenty dotyczące przedmiotowego obszaru stwierdzono:
a) polityka bezpieczeństwa nie posiada wszystkich elementów wskazanych w rozporządzeniu Ministra Spraw Wewnętrznych i Administracji z 29.04.2004 r.: brak opisu struktury zbiorów danych wskazujący zawartość poszczególnych pół informacyjnych i powiązania między nimi, brak opisu sposobu przepływu danych pomiędzy poszczególnymi systemami, brak określenia środków technicznych i organizacyjnych niezbędnych dla zapewnienia poufności, integralności 
i rozliczalności przetwarzania danych.
b) instrukcja eksploatacji systemów informatycznych, w których przetwarzane są dane osobowe 
nie posiada wszystkich elementów wskazanych w rozporządzeniu Ministra Spraw Wewnętrznych i Administracji z 29.04.2004 r.: brak opisu sposobu realizacji wymogów, o których mowa w § 7.
Beneficjent winien jasno określić poziom zabezpieczenia, aby w sposób przejrzysty opisać środki bezpieczeństwa przyjęte dla poszczególnego poziomu zgodnie załącznikiem 
do rozporządzenia. Beneficjent winien dostosować przedmiotowe dokumenty zgodnie 
z obowiązującym aktem prawnym dotyczącym dokumentacji przetwarzania danych osobowych oraz warunków technicznych i organizacyjnych jakim powinny odpowiadać urządzenia i systemy informatyczne służące do przetwarzania danych osobowych. 
c) we wniosku o dofinansowanie (03.04.09, 07.07.09) widnie zapis: wynagrodzenie koordynatora (dodatek specjalny). Zgodnie z zaakceptowanymi zmianami do projektu z 23.03.09, beneficjent dokonał zmian: wynagrodzenie koordynatora rozliczano w oparciu o umowę zlecenie. 
We wniosku o dofinansowanie beneficjent nie uwzględnił zaakceptowanej zmiany.   
d) w skontrolowanych umowach stwierdzono, iż w ich treści wpisywano kwoty ubruttowione (zgodnie z wnioskiem o dofinansowanie) jako kwoty brutto. Poniżej podawano również kwoty brutto.
e) zgodnie z zapisami wniosku o dofinansowanie beneficjent zobowiązał się, iż osiągnięcie rezultatów będzie monitorowane przez cały okres realizacji projektu, poprzez ankiety ewaluacyjne. Jak wynika z informacji udzielonych przez beneficjenta ankiety te zostaną przeprowadzone do 6 miesięcy po zakończeniu projektu. Beneficjent winien jasno określić 
na etapie tworzenia wniosku o dofinansowanie w jakim okresie przeprowadzi badania ankietowe. Zgodnie z obecnymi zapisami beneficjent zobowiązał się do badań ankietowych 
w trakcie trwania projektu. 
 f) w umowach zlecenia (w przypadku) opiekunów brakuje sprecyzowanego przedmiotu umowy (obowiązków, zakresu). Zapisano jedynie, iż warunkiem wypłaty wynagrodzenia jest złożenie przed każdym wyjazdem poznawczo-dydaktycznym karty wycieczki.
W rubryce: „zleceniodawca zleca, a zleceniobiorca przyjmuje wykonanie następujących prac” brak sprecyzowania tych prac. W umowach brak również wskazania funkcji jaką pełni dana osoba. Widnieje jedynie zapis, iż zleceniobiorca zobowiązuje się wykonać zlecone czynności (…) zgodnie ze zaleceniami zleceniodawcy wynikającymi z wniosku o dofinansowanie.
2. Kwalifikowalność uczestników projektu
 Beneficjent posiada dokumenty poświadczające kwalifikowalność uczestników projektu.
 Liczba osób uczestniczących w projekcie jest zgodna z założeniami projektu zawartymi                      we wniosku o dofinansowanie. 
3. Prawidłowość rozliczeń finansowych
- Zweryfikowane faktury oraz rachunki opisywane są w sposób jasny i przejrzysty, wskazano kwotę kwalifikowaną wraz z montażem finansowym (85% EFS – 15% JST), wydatki sprawdzono pod względem merytorycznym, formalnym i rachunkowym, zawarto informację na temat zgodności zakupu z ustawą Prawo zamówień publicznych z dnia 29.01.2004 r. 
oraz umieszczono właściwe logotypy.
Niemniej jednak kontrolujący rekomendują, aby dokument ZUS DRA również został opisany zgodnie z Zasadami finansowania POKL, w części odpowiadającej kwocie kwalifikowanej 
w ramach projektu.
- W wyniku przeprowadzonych czynności kontrolnych stwierdzono, iż prowadzona jest wyodrębniona ewidencja księgowa dla wszystkich zdarzeń związanych z projektem „Nauka przez poznanie” (oświadczenie projektodawcy wraz z wydrukiem wydzielonych kont z systemu księgowego). Jednakże, kontrolujący stwierdzili, iż w dokumencie sankcjonującym politykę rachunkowości brakuje jednoznacznych zapisów określających zasady dokonywania zapisów księgowych związanych z realizacją projektu w sposób zapewniający ich formalne wyodrębnienie. Beneficjent został w trakcie kontroli poinformowany o konieczności dokonania stosownych zapisów w polityce rachunkowości Powiatu Pyrzyckiego na podstawie stosownego zarządzenia kierownika jednostki.
Zespół kontrolujący stwierdził, że skontrolowane wydatki zostały poniesione:
- w związku z realizowanym projektem, 
-  zgodnie z budżetem projektu,
- z zachowaniem terminów płatności wobec dostawców,
- w pełnej wysokości na podstawie dokumentów finansowych.
Projektodawca spełnił wymóg prowadzenia odrębnego rachunku bankowego dla środków przyznanych na realizację projektu „Nauka przez poznanie”. Projektodawca złożył pisemne oświadczenie, iż realizując powyższy projekt nie miał możliwości odzyskać w żaden sposób poniesionego kosztu podatku VAT.
 4. Stosowanie ustawy Prawo zamówień publicznych 
Zgodnie z dostarczonym zestawieniem przez beneficjenta w trakcie kontroli oraz dostarczonymi dokumentami stwierdzono, iż beneficjent realizował zamówienia publiczne w oparciu 
o art. 4 pkt 8 ustawy PZP:
1) Wynajęcie autokarów – koszt ogólny usługi: 2 569,00 zł.
2) Wyżywienie – koszt ogólny 25 024,00 zł.
3) Przygotowanie i wydruk plakatów, nadruki na długopisach, notesach i teczkach – koszt ogólny 816,00 zł.
Kontroli poddano dokumentację dotyczącą wyjazdów poznawczo-dydaktycznych (wynajęcie autokarów):
- pismo do Filharmonii z 07.10.09, pismo do Zachodniopomorskiego Uniwersytetu Technologicznego z 16.09.09, pismo do Urzędu Wojewódzkiego z 14.09.09 wraz 
z odpowiedziami.
- program wraz z kosztorysem wycieczki do Berlina (oferty), zamówienie z 15.06.09 
na zaplanowanie i realizację wycieczki do Berlina – Biuro Podróży Maria, 
- zamówienie z 25.11.08 na rezerwację biletów na spektakl w Teatrze Współczesnym,
zamówienie z 25.11.08 autokaru na dojazd do teatru.
W dokumentacji znajdowało się 15 kart wycieczek, kontroli poddano 100% populacji:
1. karta wycieczki do ZUT i Narodowego Muzeum w Szczecinie 29.10.09 – 40 uczestników – opiekunowie: p. Nowak, p. Jaszczak.
2. karta wycieczki do ZUT i Multikino w Szczecinie 29.10.09 – 50 uczestników – opiekunowie p. Kiełpińska, p. Kuna.
3. karta wycieczki: koncert kameralny High Five Brass w Szczecinie 23.10.09 – 
40 uczestników – opiekunowie p. Nowak, p. Jaszczak.
4. karta wycieczki do Narodowego Muzeum i Urzędu Wojewódzkiego w Szczecinie 20.10.09 – opiekunowie p. Kiełpińska, p. Kuna.
5. karta wycieczki do Urzędu Wojewódzkiego i Kina 19.10.09 – 40 uczestników – opiekunowie p. Jaszczak, p. Nowak.
6. karta wycieczki do Teatru 02.12.08 – 40 uczestników – opiekunowie p. Jaszczak, 
p. Nowak (brak podpisu zatwierdzającego, pieczęci szkoły).
7. karta wycieczki do Teatru 02.12.08 – 50 uczestników – opiekunowie p. Kiełpińska, 
p. Kuna.
8. karta wycieczki wyjazdu do opery na Zamku (musical RENT) w Szczecinie 18.03.09 – 
50 uczestników – opiekun p. Kiełpińska.
9. karta wycieczki na spektakl muzyczny w Filharmonii 18.03.09 – 40 uczestników – opiekunowie – p. Nowak, p. Jaszczak.
10. karta wycieczki do Książnicy Pomorskiej i kina 03.06.09 – 40 uczestników – opiekunowie – p. Nowak, p. Jaszczak.
11. karta wycieczki do Książnicy Pomorskiej i kina 15.06.09 – 50 uczestników – opiekunowie p. Kiełpińska, p. Kuna.
12. karta wycieczki do Berlina 17.06.09 – 43 uczestników – opiekunowie p. Kuna, p. Guther, 
p. Kiełpińska.
13. karta wycieczki do Berlina 17.06.09 – 46 uczestników – opiekunowie p. Kejs, p. Rojek, 
p. Jędras.
14. karta wycieczki do Wolińskiego Parku Narodowego 01.10.09 – 40 uczestników – opiekunowie p. Koselski, p. Kejs.
15. karta wycieczki do Międzyzdrojów 01.10.09 – 50 uczestników – opiekunowie – 
p. Kiełpińska, p. Kuna, p. Kulik. 
5. Poprawność stosowania zasady konkurencyjności
Nie dotyczy
6. Poprawność udzielania pomocy publicznej
Nie dotyczy
7. Działania promocyjno-informacyjne
Działania promocyjne i informacyjne dotyczące projektu prowadzone były zgodnie z wnioskiem 
o dofinansowanie. W akcji informacyjno-promocyjnej wykorzystano: plakaty, tablicę informacyjną promującą finansowanie działań z EFS, oznaczenie dokumentów, materiały promocyjne (notesy, smycz, teczka), wycieczki (oznaczenie autokaru - plakat), prezentacje multimedialne, konferencja upowszechniająca rezultaty projektu. Oznaczono pomieszczenie (biuro projektu) umieszczając informację o współfinansowaniu wynagrodzenia koordynatora ze środków EFS. Działania promocyjne skierowane były do uczestników projektu oraz społeczeństwa.
W badanym obszarze stwierdzono następujące uchybienia (poniżej przykładowe uchybienia):
- biuro projektu, plakat, tablica, teczka, notes: niewłaściwe znaki graficzne (wielkość, proporcja), niewłaściwa treść informacji o współfinansowaniu – plakat, tablica (projekt współfinansowany  
ze środków Unii Europejskiej).
Zgodnie z wytycznymi informacja zawiera: informację o współfinansowaniu przez Europejski Fundusz Społeczny wraz z logotypami lub współfinansowany przez Unię Europejską w ramach Europejskiego Funduszu Społecznego. 
W odniesieniu do dokumentacji projektu:
- karty wycieczek: brak logotypów i informacji o współfinansowaniu,
- segregatory: niewłaściwe znaki graficzne (wielkość, proporcja, kolejność), niewłaściwa informacja o współfinansowaniu.
- dokumentacja – pisma (np.: 07.10.09) niewłaściwe znaki graficzne (wielkość, proporcje), brak odwołania do UE.
- prezentacje multimedialne zawierają logotypy UE, POKL, EFS, WUP, odniesienie do UE i EFS: brak informacji o współfinansowaniu. W przypadku prezentacji multimedialnych (Power Point, Flash, itp.) – co najmniej na pierwszym i ostatnim slajdzie/oknie powinna znaleźć się informacja o współfinansowaniu.
- umowy z personelem: w treści umowy zawarto niewłaściwą informację o współfinansowaniu: „…. Finansowanego z Europejskiego Funduszu Społecznego w ramach Programu Operacyjnego Kapitał Ludzki 2007-2013”. Za informację o współfinansowaniu rozumie się tekst informujący o tym, że projekt, dane działanie (wynagrodzenie) jest współfinansowane przez Unię Europejską w ramach środków Europejskiego Funduszu Społecznego.
Należy zaznaczyć, iż przedmiotowe uchybienia w znacznej części dotyczą działań promocyjnych przeprowadzonych w 2008 r. w oparciu o wytyczne dotyczące oznaczania projektów w ramach PO KL z 2008. Przedmiotowy dokument obowiązywał do lutego 2009. Wskazane uchybienia mają charakter informacyjny dla beneficjenta wskazujący błędy, na które należy zwrócić uwagę podczas kolejnych realizowanych projektów.
Oznaczeniu (logotypy i informacja o współfinansowaniu) podlegają wszelkie dokumenty dotyczące realizacji projektu. Należy przestrzegać bezwzględnie zapisów umowy 
o dofinansowanie oraz obowiązujących Wytycznych dotyczących oznaczania projektów 
w ramach PO KL. 
13. Informacje o wykrytych uchybieniach:
Podczas kontroli realizacji projektu nie stwierdzono nieprawidłowości w aspekcie finansowym. Należy zwrócić uwagę na uchybienia opisane w punkcie 12. Informacja na temat działań zalecanych w celu wyeliminowania stwierdzonych w trakcie kontroli uchybień, zgodnie 
z Zasadami kontroli w ramach POKL zostanie przedstawiona Beneficjentowi po otrzymaniu przez Instytucję Pośredniczącą egzemplarza informacji pokontrolnej.
Wnioski pokontrolne:
Z przedstawionego wyżej opisu wynika, iż mimo, że projekt posiadał niewielkie uchybienia to nie wpływały one negatywnie na jego realizację. Był on prowadzony 
w sposób zapewniający osiągnięcie zaplanowanych rezultatów. 
</t>
  </si>
  <si>
    <t xml:space="preserve">1. Dokumentacja dotycząca realizacji projektu
1) Po skontrolowaniu dostępnej dokumentacji (faktury, umowy, dokumentacja uczestników projektu) stwierdzono, że działania przewidziane we wniosku o dofinansowanie zostały podjęte przez beneficjenta. Ustaleń powyższych dokonano poprzez porównanie wniosku 
o dofinansowanie oraz zgromadzonej przez jednostkę dokumentacji źródłowej poświadczającej realizację projektu. Zgodność danych przekazywanych we wniosku o płatność w części dotyczącej postępu rzeczowego oraz postępu finansowego z dokumentacją dotyczącą realizacji projektu dostępną w siedzibie beneficjenta - w odniesieniu do badanej próby dokumentów księgowych i pozostałych w powiązaniu z danymi zawartymi we wnioskach o płatność, stwierdzono, że:
• przygotowano i wykonano tablicę informacyjną,
• wypłacono wynagrodzenie koordynatora, opłacono składki ZUS, opłacono podatek dochodowy,
• zorganizowano wyjazdy poznawczo-dydaktyczne, zrealizowano podstawy programowe zgodnie z zadaniem 3 – poniesiono koszty związane z: zakupem biletów wstępu 
do kina, wynajęto autokar, zorganizowano wyjazd do Berlina,
• przeprowadzono kampanię promocyjno-informacyjną.
2) Zespół kontrolujący stwierdza, iż założone przez beneficjenta rezultaty twarde zostały osiągnięte. Opinię tą wystawiono w oparciu o przedstawioną kontrolującym dokumentację 
(np.: karty wycieczek, faktury: kino, muzeum, żubrowisko, koncert – filharmonia, poczęstunek 
i materiały dla uczestników konferencji, prezentacje multimedialne: wycieczka do Berlina, zasoby przyrodnicze regionu – procesy geologiczne zachodzące na wybrzeżu, wyjazd do Szczecina – Zachodniopomorski Urząd Wojewódzki). 
Zespół kontrolujący stwierdził w trakcie czynności (kontrola rezultatów twardych), 
iż beneficjent nie zrealizował części jednodniowej wycieczki zakładanej we wniosku 
o dofinansowanie. W ramach wyjazdu do Szczecina zwiedzanie ośrodków władzy państwowej 
i samorządowej na poziomie województwa zrealizowany miał być również wyjazd 
do regionalnego ośrodka TVP oraz do Radia Szczecin. Beneficjent złożył informacje 
na ten temat:
„W związku z realizacja projektu „Nauka przez poznanie” zorganizowano 8 wyjazdów tematycznych. Jednym z zaplanowanych w harmonogramie projektu wyjazdów, był wyjazd uczniów do Szczecina. Celem zaplanowanego wyjazdu było m.in. odbycie spotkań 
w Zachodniopomorskim Urzędzie Wojewódzkim oraz Urzędzie Marszałkowskim, a także wizyta w radio i telewizji. 
Jednakże pomimo zaplanowanego harmonogramu wizyta w radio i telewizji oraz Urzędzie Marszałkowskim nie odbyły się, czego przyczyną było otrzymanie środków pieniężnych 
w późniejszym terminie”.
Zespół kontrolujący rekomenduje, dokumentowanie wszelkich odbytych spotkań sporządzając, np.: listy obecności, sprawozdania.
3) Dokumenty w trakcie realizacji projektu znajdowały się na stanowiskach merytorycznych i były zabezpieczone przed nieuprawnionym dostępem osób trzecich. Jednostka posiada własne pomieszczenie pozwalające przechowywać dokumentację badanego projektu przez wymagany okres czasu, w sposób zapewniający dostępność, poufność i bezpieczeństwo. 
Dokumentacja była prowadzona w sposób rzetelny, przejrzysty i pozwalała ocenić, m.in.:
- kwalifikowalność uczestników projektu i sposób rekrutacji,
- zgodność działań dotyczących realizacji projektu z jego założeniami,
- kwalifikowalność wydatków, 
- prawidłowość wydatków w oparciu o dowody księgowe.
Zarządzeniem nr 9/P/99 Starosty Pyrzyckiego z dnia 01.06.1999 r. wprowadzono 
do stosowania w Starostwie Powiatowym w Pyrzycach oraz powiatowych jednostkach organizacyjnych instrukcję kancelaryjną. Za realizację niniejszego zarządzenia uczyniono odpowiedzialnych dyrektorów wydziałów Starostwa Powiatowego oraz kierowników powiatowych jednostek organizacyjnych.
 Zarządzeniem nr 22/OP/2008 Starosty Pyrzyckiego z dnia 17.11.2008 r. wprowadzono do stosowania w Starostwie Powiatowym w Pyrzycach oraz w powiatowych jednostek organizacyjnych jednolity wykaz akt.
 Zarządzeniem nr 8a/OP/2003 Starosty Pyrzyckiego z dnia 16.05.2003 r. wprowadzono instrukcję organizacji i zakresu działania archiwum zakładowego w Starostwie Powiatowym 
w Pyrzycach.
W obszarze kontroli zagadnień dotyczących  przetwarzania danych osobowych przedłożono następujące dokumenty:
Zarządzeniem nr 9/OP/2008 Starosty Pyrzyckiego z dnia 14.03.2008 r. ustalono politykę bezpieczeństwa informacji w zakresie przetwarzania danych osobowych w Starostwie Powiatowym w Pyrzycach, Zobowiązano Sekretarza Powiatu do zapoznania pracowników Starostwa z niniejszym zarządzeniem oraz pracowników Starostwa do stosowania zasad określonych w polityce. Do niniejszego zarządzenia dołączono następujące załączniki:
1) Załącznik nr 1 do zarządzenia – polityk a bezpieczeństwa informacji w zakresie przetwarzania danych osobowych w Starostwie Powiatowym w Pyrzycach,
2) Załącznik nr 2 – instrukcja zarządzania systemami informatycznymi w zakresie wymogów bezpieczeństwa przetwarzania danych osobowych w Starostwie Powiatowym w Pyrzycach,
3) Załącznik nr 3 – instrukcja postępowania w sytuacji naruszenia systemu ochrony danych osobowych w Starostwie Powiatowym w Pyrzycach. 
Beneficjent posiada upoważnienie do przetwarzania danych osobowych uczestników projektu w ramach realizacji Programu Operacyjnego Kapitał Ludzki zgodnie z art. 37 ustawy 
o ochronie danych osobowych. Uczestnicy projektu złożyli podpisane oświadczenia o wyrażeniu zgody na przetwarzanie danych osobowych zgodnie z art. 24 ustawy o ochronie danych osobowych. Zgodnie z art. 39 ww. ustawy projektodawca sporządził również ewidencję osób upoważnionych do przetwarzania danych osobowych uczestników projektu, jak również kartę uprawnień dostępu użytkowników do formularza PEFS 2007. 
Poza tym beneficjent okazał również dokument: zobowiązanie do zachowania tajemnicy powierzonych danych osobowych – podpisany przez osoby posiadające upoważnienia – art. 37.
Beneficjent oznaczył segregatory poprzez umieszczenie następujących elementów: logo UE, POKL, EFS, WUP, informacja o współfinansowaniu, nazwa kategorii (np.: rekrutacja, promocja projektu, konkurencyjność, dane osobowe, monitoring wyjazdów), nazwa projektu, 
nr wniosku o dofinansowanie. Rekomenduje się, aby oznaczyć segregatory dodatkowo umieszczając: okres archiwizacji zgodnie z umową o dofinansowanie oraz aby wszystkie segregatory oznaczyć w sposób jednakowy.
Weryfikując dokumenty dotyczące przedmiotowego obszaru stwierdzono:
a) polityka bezpieczeństwa nie posiada wszystkich elementów wskazanych w rozporządzeniu Ministra Spraw Wewnętrznych i Administracji z 29.04.2004 r.: brak opisu struktury zbiorów danych wskazujący zawartość poszczególnych pół informacyjnych i powiązania między nimi, brak opisu sposobu przepływu danych pomiędzy poszczególnymi systemami, brak określenia środków technicznych i organizacyjnych niezbędnych dla zapewnienia poufności, integralności 
i rozliczalności przetwarzania danych.
b) instrukcja eksploatacji systemów informatycznych, w których przetwarzane są dane osobowe 
nie posiada wszystkich elementów wskazanych w rozporządzeniu Ministra Spraw Wewnętrznych i Administracji z 29.04.2004 r.: brak opisu sposobu realizacji wymogów, o których mowa w § 7.
Beneficjent winien jasno określić poziom zabezpieczenia, aby w sposób przejrzysty opisać środki bezpieczeństwa przyjęte dla poszczególnego poziomu zgodnie załącznikiem 
do rozporządzenia. Beneficjent winien dostosować przedmiotowe dokumenty zgodnie 
z obowiązującym aktem prawnym dotyczącym dokumentacji przetwarzania danych osobowych oraz warunków technicznych i organizacyjnych jakim powinny odpowiadać urządzenia i systemy informatyczne służące do przetwarzania danych osobowych. 
c) we wniosku o dofinansowanie (03.04.09, 07.07.09) widnie zapis: wynagrodzenie koordynatora (dodatek specjalny). Zgodnie z zaakceptowanymi zmianami do projektu z 23.03.09, beneficjent dokonał zmian: wynagrodzenie koordynatora rozliczano w oparciu o umowę zlecenie. 
We wniosku o dofinansowanie beneficjent nie uwzględnił zaakceptowanej zmiany.   
d) w skontrolowanych umowach stwierdzono, iż w ich treści wpisywano kwoty ubruttowione (zgodnie z wnioskiem o dofinansowanie) jako kwoty brutto. Poniżej podawano również kwoty brutto.
e) zgodnie z zapisami wniosku o dofinansowanie beneficjent zobowiązał się, iż osiągnięcie rezultatów będzie monitorowane przez cały okres realizacji projektu, poprzez ankiety ewaluacyjne. Jak wynika z informacji udzielonych przez beneficjenta ankiety te zostaną przeprowadzone do 6 miesięcy po zakończeniu projektu. Beneficjent winien jasno określić 
na etapie tworzenia wniosku o dofinansowanie w jakim okresie przeprowadzi badania ankietowe. Zgodnie z obecnymi zapisami beneficjent zobowiązał się do badań ankietowych 
w trakcie trwania projektu. 
 f) w umowach zlecenia (w przypadku) opiekunów brakuje sprecyzowanego przedmiotu umowy (obowiązków, zakresu). Zapisano jedynie, iż warunkiem wypłaty wynagrodzenia jest złożenie przed każdym wyjazdem poznawczo-dydaktycznym karty wycieczki.
W rubryce: „zleceniodawca zleca, a zleceniobiorca przyjmuje wykonanie następujących prac” brak sprecyzowania tych prac. W umowach brak również wskazania funkcji jaką pełni dana osoba. Widnieje jedynie zapis, iż zleceniobiorca zobowiązuje się wykonać zlecone czynności (…) zgodnie ze zaleceniami zleceniodawcy wynikającymi z wniosku o dofinansowanie.
2. Kwalifikowalność uczestników projektu
 Beneficjent posiada dokumenty poświadczające kwalifikowalność uczestników projektu.
 Liczba osób uczestniczących w projekcie jest zgodna z założeniami projektu zawartymi                      we wniosku o dofinansowanie. 
3. Prawidłowość rozliczeń finansowych
- Zweryfikowane faktury oraz rachunki opisywane są w sposób jasny i przejrzysty, wskazano kwotę kwalifikowaną wraz z montażem finansowym (85% EFS – 15% JST), wydatki sprawdzono pod względem merytorycznym, formalnym i rachunkowym, zawarto informację na temat zgodności zakupu z ustawą Prawo zamówień publicznych z dnia 29.01.2004 r. 
oraz umieszczono właściwe logotypy.
Niemniej jednak kontrolujący rekomendują, aby dokument ZUS DRA również został opisany zgodnie z Zasadami finansowania POKL, w części odpowiadającej kwocie kwalifikowanej 
w ramach projektu.
- W wyniku przeprowadzonych czynności kontrolnych stwierdzono, iż prowadzona jest wyodrębniona ewidencja księgowa dla wszystkich zdarzeń związanych z projektem „Nauka przez poznanie” (oświadczenie projektodawcy wraz z wydrukiem wydzielonych kont z systemu księgowego). Jednakże, kontrolujący stwierdzili, iż w dokumencie sankcjonującym politykę rachunkowości brakuje jednoznacznych zapisów określających zasady dokonywania zapisów księgowych związanych z realizacją projektu w sposób zapewniający ich formalne wyodrębnienie. Beneficjent został w trakcie kontroli poinformowany o konieczności dokonania stosownych zapisów w polityce rachunkowości Powiatu Pyrzyckiego na podstawie stosownego zarządzenia kierownika jednostki.
Zespół kontrolujący stwierdził, że skontrolowane wydatki zostały poniesione:
- w związku z realizowanym projektem, 
-  zgodnie z budżetem projektu,
- z zachowaniem terminów płatności wobec dostawców,
- w pełnej wysokości na podstawie dokumentów finansowych.
Projektodawca spełnił wymóg prowadzenia odrębnego rachunku bankowego dla środków przyznanych na realizację projektu „Nauka przez poznanie”. Projektodawca złożył pisemne oświadczenie, iż realizując powyższy projekt nie miał możliwości odzyskać w żaden sposób poniesionego kosztu podatku VAT.
 4. Stosowanie ustawy Prawo zamówień publicznych 
Zgodnie z dostarczonym zestawieniem przez beneficjenta w trakcie kontroli oraz dostarczonymi dokumentami stwierdzono, iż beneficjent realizował zamówienia publiczne w oparciu 
o art. 4 pkt 8 ustawy PZP:
1) Wynajęcie autokarów – koszt ogólny usługi: 2 569,00 zł.
2) Wyżywienie – koszt ogólny 25 024,00 zł.
3) Przygotowanie i wydruk plakatów, nadruki na długopisach, notesach i teczkach – koszt ogólny 816,00 zł.
Kontroli poddano dokumentację dotyczącą wyjazdów poznawczo-dydaktycznych (wynajęcie autokarów):
- pismo do Filharmonii z 07.10.09, pismo do Zachodniopomorskiego Uniwersytetu Technologicznego z 16.09.09, pismo do Urzędu Wojewódzkiego z 14.09.09 wraz 
z odpowiedziami.
- program wraz z kosztorysem wycieczki do Berlina (oferty), zamówienie z 15.06.09 
na zaplanowanie i realizację wycieczki do Berlina – Biuro Podróży Maria, 
- zamówienie z 25.11.08 na rezerwację biletów na spektakl w Teatrze Współczesnym,
zamówienie z 25.11.08 autokaru na dojazd do teatru.
W dokumentacji znajdowało się 15 kart wycieczek, kontroli poddano 100% populacji:
1. karta wycieczki do ZUT i Narodowego Muzeum w Szczecinie 29.10.09 – 40 uczestników – opiekunowie: p. Nowak, p. Jaszczak.
2. karta wycieczki do ZUT i Multikino w Szczecinie 29.10.09 – 50 uczestników – opiekunowie p. Kiełpińska, p. Kuna.
3. karta wycieczki: koncert kameralny High Five Brass w Szczecinie 23.10.09 – 
40 uczestników – opiekunowie p. Nowak, p. Jaszczak.
4. karta wycieczki do Narodowego Muzeum i Urzędu Wojewódzkiego w Szczecinie 20.10.09 – opiekunowie p. Kiełpińska, p. Kuna.
5. karta wycieczki do Urzędu Wojewódzkiego i Kina 19.10.09 – 40 uczestników – opiekunowie p. Jaszczak, p. Nowak.
6. karta wycieczki do Teatru 02.12.08 – 40 uczestników – opiekunowie p. Jaszczak, 
p. Nowak (brak podpisu zatwierdzającego, pieczęci szkoły).
7. karta wycieczki do Teatru 02.12.08 – 50 uczestników – opiekunowie p. Kiełpińska, 
p. Kuna.
8. karta wycieczki wyjazdu do opery na Zamku (musical RENT) w Szczecinie 18.03.09 – 
50 uczestników – opiekun p. Kiełpińska.
9. karta wycieczki na spektakl muzyczny w Filharmonii 18.03.09 – 40 uczestników – opiekunowie – p. Nowak, p. Jaszczak.
10. karta wycieczki do Książnicy Pomorskiej i kina 03.06.09 – 40 uczestników – opiekunowie – p. Nowak, p. Jaszczak.
11. karta wycieczki do Książnicy Pomorskiej i kina 15.06.09 – 50 uczestników – opiekunowie p. Kiełpińska, p. Kuna.
12. karta wycieczki do Berlina 17.06.09 – 43 uczestników – opiekunowie p. Kuna, p. Guther, 
p. Kiełpińska.
13. karta wycieczki do Berlina 17.06.09 – 46 uczestników – opiekunowie p. Kejs, p. Rojek, 
p. Jędras.
14. karta wycieczki do Wolińskiego Parku Narodowego 01.10.09 – 40 uczestników – opiekunowie p. Koselski, p. Kejs.
15. karta wycieczki do Międzyzdrojów 01.10.09 – 50 uczestników – opiekunowie – 
p. Kiełpińska, p. Kuna, p. Kulik. 
5. Poprawność stosowania zasady konkurencyjności
Nie dotyczy
6. Poprawność udzielania pomocy publicznej
Nie dotyczy
7. Działania promocyjno-informacyjne
Działania promocyjne i informacyjne dotyczące projektu prowadzone były zgodnie z wnioskiem 
o dofinansowanie. W akcji informacyjno-promocyjnej wykorzystano: plakaty, tablicę informacyjną promującą finansowanie działań z EFS, oznaczenie dokumentów, materiały promocyjne (notesy, smycz, teczka), wycieczki (oznaczenie autokaru - plakat), prezentacje multimedialne, konferencja upowszechniająca rezultaty projektu. Oznaczono pomieszczenie (biuro projektu) umieszczając informację o współfinansowaniu wynagrodzenia koordynatora ze środków EFS. Działania promocyjne skierowane były do uczestników projektu oraz społeczeństwa.
W badanym obszarze stwierdzono następujące uchybienia (poniżej przykładowe uchybienia):
- biuro projektu, plakat, tablica, teczka, notes: niewłaściwe znaki graficzne (wielkość, proporcja), niewłaściwa treść informacji o współfinansowaniu – plakat, tablica (projekt współfinansowany  
ze środków Unii Europejskiej).
Zgodnie z wytycznymi informacja zawiera: informację o współfinansowaniu przez Europejski Fundusz Społeczny wraz z logotypami lub współfinansowany przez Unię Europejską w ramach Europejskiego Funduszu Społecznego. 
W odniesieniu do dokumentacji projektu:
- karty wycieczek: brak logotypów i informacji o współfinansowaniu,
- segregatory: niewłaściwe znaki graficzne (wielkość, proporcja, kolejność), niewłaściwa informacja o współfinansowaniu.
- dokumentacja – pisma (np.: 07.10.09) niewłaściwe znaki graficzne (wielkość, proporcje), brak odwołania do UE.
- prezentacje multimedialne zawierają logotypy UE, POKL, EFS, WUP, odniesienie do UE i EFS: brak informacji o współfinansowaniu. W przypadku prezentacji multimedialnych (Power Point, Flash, itp.) – co najmniej na pierwszym i ostatnim slajdzie/oknie powinna znaleźć się informacja o współfinansowaniu.
- umowy z personelem: w treści umowy zawarto niewłaściwą informację o współfinansowaniu: „…. Finansowanego z Europejskiego Funduszu Społecznego w ramach Programu Operacyjnego Kapitał Ludzki 2007-2013”. Za informację o współfinansowaniu rozumie się tekst informujący o tym, że projekt, dane działanie (wynagrodzenie) jest współfinansowane przez Unię Europejską w ramach środków Europejskiego Funduszu Społecznego.
Należy zaznaczyć, iż przedmiotowe uchybienia w znacznej części dotyczą działań promocyjnych przeprowadzonych w 2008 r. w oparciu o wytyczne dotyczące oznaczania projektów w ramach PO KL z 2008. Przedmiotowy dokument obowiązywał do lutego 2009. Wskazane uchybienia mają charakter informacyjny dla beneficjenta wskazujący błędy, na które należy zwrócić uwagę podczas kolejnych realizowanych projektów.
Oznaczeniu (logotypy i informacja o współfinansowaniu) podlegają wszelkie dokumenty dotyczące realizacji projektu. Należy przestrzegać bezwzględnie zapisów umowy 
o dofinansowanie oraz obowiązujących Wytycznych dotyczących oznaczania projektów 
w ramach PO KL. 
13. Informacje o wykrytych uchybieniach:
Podczas kontroli realizacji projektu nie stwierdzono nieprawidłowości w aspekcie finansowym. Należy zwrócić uwagę na uchybienia opisane w punkcie 12. Informacja na temat działań zalecanych w celu wyeliminowania stwierdzonych w trakcie kontroli uchybień, zgodnie 
z Zasadami kontroli w ramach POKL zostanie przedstawiona Beneficjentowi po otrzymaniu przez Instytucję Pośredniczącą egzemplarza informacji pokontrolnej.
Wnioski pokontrolne:
Z przedstawionego wyżej opisu wynika, iż mimo, że projekt posiadał niewielkie uchybienia to nie wpływały one negatywnie na jego realizację. Był on prowadzony 
w sposób zapewniający osiągnięcie zaplanowanych rezultatów. 
</t>
  </si>
  <si>
    <t>Beneficjent przesłał informacje o uwzględnieniu uwag i wdrożeniu zalecen pokontrolnych - pismo z 18.12.09</t>
  </si>
  <si>
    <t>UDA-POKL.09.05.00-32-035/08-00</t>
  </si>
  <si>
    <t>Szkoła dla rodziców i wychowawców</t>
  </si>
  <si>
    <t>01.11.2008-30.11.2009</t>
  </si>
  <si>
    <t>WNP-POKL.09.05.00-32-035/08</t>
  </si>
  <si>
    <t>UDA-POKL.09.01.02-32-024/08-00</t>
  </si>
  <si>
    <t>Już to wiem, umiem i potrafię-projekt trzech szkół Gminy Stepnica</t>
  </si>
  <si>
    <t>15.05.2008 r - 30.09.2009 r.</t>
  </si>
  <si>
    <t>Zespół Szkolno-Przedszkolny w Stepnicy</t>
  </si>
  <si>
    <t>WNP-POKL.09.01.02-024/08-04</t>
  </si>
  <si>
    <t>5-6.11.2009</t>
  </si>
  <si>
    <t xml:space="preserve">Z  nie istotnymi zastrzeżeniami </t>
  </si>
  <si>
    <t>UDA POKL.09.05.00-32-117/08-00</t>
  </si>
  <si>
    <t>Cool School English Club</t>
  </si>
  <si>
    <t>01.09.2008 - 30.06.2009</t>
  </si>
  <si>
    <t>Miasto Darłowo</t>
  </si>
  <si>
    <t>WNP-POKL.09.05.00-32-117/09-01 WNP-POKL.09.05.00-32-117/09-01  WNP-POKL.09.05.00-32-117/09-01</t>
  </si>
  <si>
    <t>16-17.11.2009</t>
  </si>
  <si>
    <t>UDA-POKL.09.05.00-32-076/08</t>
  </si>
  <si>
    <t>Zajęcia filmowo-dziennikarskie</t>
  </si>
  <si>
    <t>01.09.2009-31.12.2009</t>
  </si>
  <si>
    <t>Zespół Szkół im. Stefana Żeromskiego w Darłowie</t>
  </si>
  <si>
    <t>Projekt mimo, że posiadał uchybienia realizowany jest zgodnie z zawartą umową  o dofinansowanie oraz zapewnia osiągnięcie zaplanowanych rezultatów.</t>
  </si>
  <si>
    <t>23.11.2009</t>
  </si>
  <si>
    <t>27.11.2009 r.</t>
  </si>
  <si>
    <t>Suma wiersza 3 - Zatrudnieni jest różna niż wartość poszczególnych podwierszy (w tym zatrudnieni …) ponieważ Projektodawcom nie udało się pozyskać tych danych w momencie przystapienia do projektu, a później nie było możliwości ich uzyskania z powodu rezygnacji Beneficjentów.</t>
  </si>
  <si>
    <t>Wartość docelowa wskaźnika na podstawie podręcznika PO KL</t>
  </si>
  <si>
    <t>Wartość docelowa wskaźnikana podstawie SZOP PO KL</t>
  </si>
  <si>
    <t>Poddziałanie 6.1.3</t>
  </si>
  <si>
    <r>
      <rPr>
        <b/>
        <u val="single"/>
        <sz val="11"/>
        <rFont val="Times New Roman"/>
        <family val="1"/>
      </rPr>
      <t>Uwagi do kolumny 3 "wartość umów ogółem" - w ramach Poddziałania 6.1.1 w KSI na dzień 31.12.2009r. figurowała błędna wartość umowy POKL.06.01.01-32-001/09 (podano 905 130,00 zł, podczas gdy prawidłowa wartość wynosi 904 830,00 zł). W sprawozdaniu podano wartość zgodnie z podpisaną umową.</t>
    </r>
    <r>
      <rPr>
        <sz val="10"/>
        <rFont val="Times New Roman"/>
        <family val="1"/>
      </rPr>
      <t xml:space="preserve">
Wartość ogółem umów w ramach 6.3 została pomniejszona o rozwiązaną umowę UDA-POKL.06.03.00-32-015/08 na kwotę 49 990,00 zł.</t>
    </r>
  </si>
  <si>
    <t>W przypadku wartości zaliczek wypłaconych od początku realizacji Priorytetu uwzględniono wartości skorygowane w I półroczu 2009r. (czyli suma kolumny 2( bieżący okres) i roku 2008r jest różna od obecnej kolumny 3-narastająco)= obecnie wykzane wartości są prawidłowe.</t>
  </si>
  <si>
    <t>Wartość zaliczek przekazanych na rzecz beneficjentów w 2009r. bez Poddziałania 6.1.3 wyniosła  13.427.8723,59. Kwota z Priorytetu 6.1.3 to środki wypłacane przez MPiPS dla  Powiatowych Urzędów Pracy.W przypadku wartości zaliczek wypłaconych od początku realizacji Priorytetu uwzględniono wartości skorygowane w I półroczu 2009r. (czyli suma kolumny 2( bieżący okres) i roku 2008r jest różna od obecnej kolumny 3-narastająco)=obecnie wykazane wartości są prawidłowe.</t>
  </si>
  <si>
    <t xml:space="preserve">Wartość zaliczek wypłaconych na rzecz Beneficjentów w sprawozdaniu za rok 2008  nie została pomniejszona o środki niewygasające. Ponieważ środki niewygasające zostały zwrócone Beneficjentom w 2009 r. zostały ujęte w kolumnie 2 jako wydatki roku 2009. Kolumna 3 wykazuje wypłacone w 2008 r. środki pomniejszone o środki niewykorzystane 
i niewygasające oraz wypłacone w 2009 r. srodki powiększone o srodki niewygasające 
i niewykorzystane. 
Wartość zaliczek rozliczonych we wnioskach o płatność w sprawozdaniu za rok 2008 nie została pomniejszona o wkład własny. Kolumna 4 w obecnym sprawozdaniu nie uwzględnia budżetu jednostki samorządu terytorialnego. Z tego powodu suma wartości z kolumny 4 
ze sprawozdania 2008 i 2009 r. nie jest tożsama z kolumną 5 w obecnym sprawozdaniu.             W przypadku wartości zaliczek wypłaconych od początku realizacji Priorytetu uwzględniono także wartości skorygowane w I półroczu 2009r. (czyli suma kolumny 2( bieżący okres) i roku 2008r jest różna od obecnej kolumny 3-narastająco)= obecnie wykzane wartości są prawidłowe         </t>
  </si>
  <si>
    <t>A) Obszar tematyczny kontroli – Dokumentacja dotycząca realizacji projektu 
1. Wszelkie dokumenty dotyczące realizacji projektu należy oznaczać zgodnie z umową 
o dofinansowanie i wytycznymi.
2. W przypadku zawierania umów cywilnoprawnych (np.: z personelem, na świadczenie 
usług) informacja o współfinansowaniu, informacja o współfinansowaniu wynagrodzenia powinna znaleźć się w jej treści. Informacja o współfinansowaniu oraz logotypy powinny być wyraźne i czytelne. Informacja taka powinna być sporządzona zgodnie z obowiązującymi dokumentami (wytyczne).
3. Podczas oznaczania dokumentów należy stosować właściwe zestawienie znaków graficznych zgodnie z wytycznymi (proporcje, kolejność).
4. W przypadku zbierania danych osobowych oraz ich przetwarzania i przechowywania projektodawca jest zobowiązany przestrzegać przepisów ustawy o ochronie danych osobowych, aktów wykonawczych do tejże ustawy oraz zapisów umowy o dofinansowanie dotyczących przedmiotowej kwestii.
5. Należy opisywać i oznaczać segregatory zgodnie z informacjami podanymi w informacji pokontrolnej. Dokumenty prowadzić oraz gromadzić w sposób rzetelny i przejrzysty. Zgłaszać na bieżąco do Instytucji Pośredniczącej zmiany w realizacji projektu (zgodnie z wytycznymi). 
W razie problemów powstałych w czasie realizacji projektu zgłosić je niezwłocznie do IP w celu wypracowania wspólnego rozwiązania (np. rekrutacja uczestników projektu).  
B) Obszar tematyczny kontroli – Kwalifikowalność uczestników projektu
1. W związku z zakwalifikowaniem do projektu osób nie spełniających kryteriów opisanych 
w dokumentach programowych (8 uczestników – Policealna Szkoła Biznesu) powyższe koszty należy uznać za niewkalifikowalne:
Łącznie koszty niewkalifikowalne wynoszą: 2 769,60 zł.
Zgodnie z zapisami umowy o dofinansowanie beneficjent jest zobowiązany zwrócić ww. środki wraz z odsetkami w wysokości określonej jak dla zaległości podatkowych.
2. Wszystkie formularze zgody na przetwarzanie danych osobowych zebrane od uczestników winny być zgodne z ustawą o ochronie danych osobowych. Braki powinny być uzupełnione 
i poprawione zgodnie z przepisami ustawy oraz przepisami i załącznikami do umowy 
o dofinansowanie. Uzupełnić należy również braki dotyczące dokumentacji beneficjentów ostatecznych opisane w informacji pokontrolnej (brak arkusza rekrutacyjnego, deklaracji udziału w projekcie, zakresu danych osobowych, brak podpisów na kontraktach, brak podpisów na odbiorach materiałów dydaktycznych, brak pisemnych rezygnacji z udziału w projekcie)
C) Obszar tematyczny kontroli – Prawidłowość rozliczeń finansowych
1. Dokonać korekt w odniesieniu do metodologii wyliczenia kosztów pośrednich zgodnie 
z informacjami podanymi w informacji pokontrolnej. Wszelkie zmiany w tej kwestii uzgodnić 
z Instytucją Pośredniczącą (opiekun projektu).
2. Wszelkie dowody księgowe winny być opisane zgodnie z obowiązującymi zasadami, stąd też należy uzupełnić braki wskazane w informacji pokontrolnej w przedmiotowym zakresie. Wszystkie dokumenty należy opisać zgodnie z Zasadami finansowania. Należy uzupełnić także brak opisu na listach płac wskazanych w informacji pokontrolnej. 
3. Wszelkie wydatki związane z realizacją projektu należy opłacać w terminach wskazanych 
na dokumentach źródłowych.
4. Należy przekazać materiały dydaktyczne (słowniki) do języka angielskiego uczestnikom projektu, a potwierdzenia odbioru załączyć do dokumentacji projektu (zgodnie z odpowiedzią 
na zastrzeżenia z dnia 11.03.2009 r.). Pismo informujące o działaniach podjętych w celu uwzględnienia uwag oraz wykonania zaleceń pokontrolnych, a w przypadku niepodjęcia takich działań o przyczynach takiego postępowania, należy przesłać do siedziby Wojewódzkiego Urzędu Pracy w Szczecinie do 28 kwietnia 2009 r. – z dopiskiem Wydział Kontroli.</t>
  </si>
  <si>
    <t>Data: 11/02/2010r</t>
  </si>
  <si>
    <t>Załącznik nr 11 Kontrole</t>
  </si>
  <si>
    <t>Data: 11/02/2010r.</t>
  </si>
  <si>
    <t>Data:11/02/2010r.</t>
  </si>
  <si>
    <t xml:space="preserve">               W przypadku wartości zaliczek wypłaconych od początku realizacji Priorytetu uwzględniono wartości skorygowane w I półroczu 2009r. (czyli suma kolumny 2( bieżący okres) i roku 2008r jest różna od obecnej kolumny 3-narastająco)= obecnie wykzane wartości są prawidłowe.</t>
  </si>
  <si>
    <t>Liczba projektów wspierających rozwój inicjatyw lokalnych 6.3</t>
  </si>
  <si>
    <t xml:space="preserve">Liczba oddolnych inicjatyw społecznych podejmowanych w ramach Priorytetu 9.5 </t>
  </si>
  <si>
    <t>Odnośnie celu 2 - wskaźnik aktywizacji (pkt 2) informujemy że do wyliczenia uwzględnione zostały jedynie osoby, które rozpoczęły udział w formie aktywizacji w ramach projektów EFS, ponieważ dane na temat osób, które rozpoczęły formy aktywizacji na podstawie zał. MPiPS-01 w ramach zał. 6 do MPiPS "Uczestnictwo w aktywnych programach rynku pracy" - będą dostępne w IV.2010r.       
Odnośnie celu 4 - wskaźnik aktywizacji (pkt 2) informujemy że do wyliczenia uwzględnione zostały jedynie osoby, które rozpoczęły udział w formie aktywizacji w ramach projektów EFS, ponieważ dane na temat osób, które rozpoczęły formy aktywizacji na podstawie zał. MPiPS-01 w ramach zał. 6 do MPiPS "Uczestnictwo w aktywnych programach rynku pracy" - będą dostępne w IV.2010
Odnośnie celu 3 - Wskaźnik aktywizacji w grupie osób w szczególnie trudnej sytuacji na rynku pracy - do wyliczenia przyjęto liczbę osób, które rozpoczęły udział w projektach z terenów wiejskich (ponieważ w tab. 4 okreslającej status osób które rozpoczęly udział w projektach nie ma kategorii ogółem w szczególnie trudnej sytuacji na rynku pracy, zaś liczba osób z terenów wiejskich była najwyższa). Natomiast w stosunku do MPiPS-01, które również nie uwzględnia liczby ogółem osób w szczególnie trudnej sytuacji na rynku pracy - zastosowano wartość najwyższą w grupie osób w szczególnie trudnej sytuacji tj. "bez wykształcenia średniego". Sprawozdanie MPiPS nie uwzględnia danych odnośnie aktywizacji osób bezrobotnych (staż, przygotowanie zawodowe itd) z podziałem na osoby młode, niepełnosprawne, z terenów wiejskich. Z tego względu nie ma możliwości zastosować się do wskazań IZ odnośnie uwzględniania liczby osób, które rozpoczęły aktywizację nie tylko w ramach projektów EFS. Sytuacja ta powoduje, iż osiągnięte wskaźniki są zaniżone.</t>
  </si>
  <si>
    <t>Data:16/03/2010r.</t>
  </si>
  <si>
    <t>Załącznik nr 8. Stan realizacji projektów w ramach Priorytetu (w PLN)-korekta</t>
  </si>
  <si>
    <t>Załącznik nr 2. Osiągnięte wartości wskaźników-korekta II</t>
  </si>
  <si>
    <r>
      <t xml:space="preserve">Skorygowano wartość wskaźnika "Liczba projektów wspierających rozwój inicjatyw…..".( W sprawozdaniu rocznym za 2008r. </t>
    </r>
    <r>
      <rPr>
        <b/>
        <i/>
        <u val="single"/>
        <sz val="10"/>
        <rFont val="Times New Roman"/>
        <family val="1"/>
      </rPr>
      <t>błędnie nie wykazano w okresie Mp/Mr</t>
    </r>
    <r>
      <rPr>
        <i/>
        <sz val="10"/>
        <rFont val="Times New Roman"/>
        <family val="1"/>
      </rPr>
      <t xml:space="preserve"> - 12 projektów- co dało w obecnym okresie sprowozdawczym Mp=  26 projektów).Przedmiotowe wartości są zgodne z liczbą podpisanych umów w ramach Działania 6.3.</t>
    </r>
  </si>
  <si>
    <r>
      <t xml:space="preserve">Tabela jest niezgodna ze Sprawozdaniem rocznym za 2008 rok ze względu na skorygowanie załączników nr 2 do wniosków o płatność, które zostały zatwierdzone i wprowadzone do KSI w 2008 roku. </t>
    </r>
    <r>
      <rPr>
        <b/>
        <u val="single"/>
        <sz val="8"/>
        <rFont val="Arial"/>
        <family val="2"/>
      </rPr>
      <t>Skorygowano wartość wskaźnika "</t>
    </r>
    <r>
      <rPr>
        <b/>
        <i/>
        <u val="single"/>
        <sz val="8"/>
        <rFont val="Arial"/>
        <family val="2"/>
      </rPr>
      <t xml:space="preserve">Liczba oddolnych inicjatyw społecznych podejmowanych w ramach Priorytetu </t>
    </r>
    <r>
      <rPr>
        <b/>
        <u val="single"/>
        <sz val="8"/>
        <rFont val="Arial"/>
        <family val="2"/>
      </rPr>
      <t>" - w sprawozadniu rocznym za 2008r błędnie wykazano 8 umów podczas gdy powinno być 46, co narastająco daje 92 umowy.</t>
    </r>
  </si>
  <si>
    <t>Data:25/03/2010r</t>
  </si>
  <si>
    <r>
      <t>W sprawozdaniu rocznym za 2008r. w kolumnie " Zakończyły udział….."</t>
    </r>
    <r>
      <rPr>
        <u val="single"/>
        <sz val="10"/>
        <rFont val="Times New Roman"/>
        <family val="1"/>
      </rPr>
      <t>błędnie wykazano za okres Mr/Mp liczbę kobiet 331</t>
    </r>
    <r>
      <rPr>
        <sz val="10"/>
        <rFont val="Times New Roman"/>
        <family val="1"/>
      </rPr>
      <t xml:space="preserve"> - powinno być </t>
    </r>
    <r>
      <rPr>
        <b/>
        <sz val="10"/>
        <rFont val="Times New Roman"/>
        <family val="1"/>
      </rPr>
      <t>314</t>
    </r>
    <r>
      <rPr>
        <sz val="10"/>
        <rFont val="Times New Roman"/>
        <family val="1"/>
      </rPr>
      <t xml:space="preserve"> oraz liczbę </t>
    </r>
    <r>
      <rPr>
        <u val="single"/>
        <sz val="10"/>
        <rFont val="Times New Roman"/>
        <family val="1"/>
      </rPr>
      <t xml:space="preserve">mężczyzn </t>
    </r>
    <r>
      <rPr>
        <sz val="10"/>
        <rFont val="Times New Roman"/>
        <family val="1"/>
      </rPr>
      <t xml:space="preserve">267 - </t>
    </r>
    <r>
      <rPr>
        <b/>
        <sz val="10"/>
        <rFont val="Times New Roman"/>
        <family val="1"/>
      </rPr>
      <t>powinno być 318</t>
    </r>
    <r>
      <rPr>
        <sz val="10"/>
        <rFont val="Times New Roman"/>
        <family val="1"/>
      </rPr>
      <t xml:space="preserve">, co analogicznie daje liczbę osób ogółem </t>
    </r>
    <r>
      <rPr>
        <b/>
        <u val="single"/>
        <sz val="10"/>
        <rFont val="Times New Roman"/>
        <family val="1"/>
      </rPr>
      <t>632 osoby</t>
    </r>
    <r>
      <rPr>
        <sz val="10"/>
        <rFont val="Times New Roman"/>
        <family val="1"/>
      </rPr>
      <t xml:space="preserve"> a nie jak wykazano 598. Po uwzględnieniu ww.wyjaśnienia dane wykazane za  2009r. są poprawne. </t>
    </r>
    <r>
      <rPr>
        <sz val="10"/>
        <rFont val="Times New Roman"/>
        <family val="1"/>
      </rPr>
      <t xml:space="preserve"> </t>
    </r>
    <r>
      <rPr>
        <u val="single"/>
        <sz val="10"/>
        <rFont val="Times New Roman"/>
        <family val="1"/>
      </rPr>
      <t>W sprawozdaniu rocznym za 2008r wystąpił błąd rachunkowy obrazujący ww sytuację.</t>
    </r>
  </si>
  <si>
    <t>Załącznik nr 3. Przepływ uczestników projektów realizowanych w ramach Priorytetu-korekta</t>
  </si>
  <si>
    <t>Data: 25/03/2010r</t>
  </si>
  <si>
    <t>Data:25/03/2010r.</t>
  </si>
  <si>
    <t>Załącznik nr 4. Określenie statusu na rynku pracy osób, które rozpoczęły udział w projektach realizowanych w ramach Priorytetu-korekta</t>
  </si>
  <si>
    <r>
      <t>Skorygowano wartość wskaźnika "</t>
    </r>
    <r>
      <rPr>
        <i/>
        <sz val="10"/>
        <color indexed="10"/>
        <rFont val="Times New Roman"/>
        <family val="1"/>
      </rPr>
      <t>Liczba projektów wspierających rozwój inicjatyw</t>
    </r>
    <r>
      <rPr>
        <sz val="10"/>
        <color indexed="10"/>
        <rFont val="Times New Roman"/>
        <family val="1"/>
      </rPr>
      <t xml:space="preserve">…..".( W sprawozdaniu rocznym za 2008r. błędnie </t>
    </r>
    <r>
      <rPr>
        <b/>
        <u val="single"/>
        <sz val="10"/>
        <color indexed="10"/>
        <rFont val="Times New Roman"/>
        <family val="1"/>
      </rPr>
      <t>nie wykazano</t>
    </r>
    <r>
      <rPr>
        <sz val="10"/>
        <color indexed="10"/>
        <rFont val="Times New Roman"/>
        <family val="1"/>
      </rPr>
      <t xml:space="preserve"> w okresie Mp/Mr - 17 projektów- co dało w obecnym okresie sprowozdawczym Mp=  55 projektów).Przedmiotowe wartości są zgodne z liczbą podpisanych umów w ramach Działania 7.3.    Skorygowano wartość wskaźnika "</t>
    </r>
    <r>
      <rPr>
        <i/>
        <sz val="10"/>
        <color indexed="10"/>
        <rFont val="Times New Roman"/>
        <family val="1"/>
      </rPr>
      <t>Liczba instytucji wspierających ekonomię społeczną, które otrzymały wsparcie w ramach Priorytetu"</t>
    </r>
    <r>
      <rPr>
        <sz val="10"/>
        <color indexed="10"/>
        <rFont val="Times New Roman"/>
        <family val="1"/>
      </rPr>
      <t xml:space="preserve">w sprawozdaniu rocznym za 2008r wykazano wartość 0, podczas gdy powinno być 4- daje to w obecnym okresie narastająco 17 ( Mr 2008r-4+Mr 2009r.-13=17).       W sprawozdaniu rocznym za 2008r błędnie wykazano wartość wskaźnika  </t>
    </r>
    <r>
      <rPr>
        <i/>
        <sz val="10"/>
        <color indexed="10"/>
        <rFont val="Times New Roman"/>
        <family val="1"/>
      </rPr>
      <t xml:space="preserve">"w tym liczba pracowników socjalnych zatrudnionych w jednostkach organizacyjnych pomocy społecznej (OPS i PCPR)- </t>
    </r>
    <r>
      <rPr>
        <sz val="10"/>
        <color indexed="10"/>
        <rFont val="Times New Roman"/>
        <family val="1"/>
      </rPr>
      <t>w poprzednim okresie sprwazdawczym powinna być wartość 0 (Mp/Mr), w związku z tym w danym okresie sprawozdawczym Mr=Mp</t>
    </r>
  </si>
  <si>
    <r>
      <t xml:space="preserve">W sprawozdaniu rocznym za 2008r błędnie wykazano wartość wskaźnika </t>
    </r>
    <r>
      <rPr>
        <b/>
        <i/>
        <sz val="10"/>
        <color indexed="10"/>
        <rFont val="Times New Roman"/>
        <family val="1"/>
      </rPr>
      <t>"w tym zatrudnieni 
w średnich przedsiębiorstwach</t>
    </r>
    <r>
      <rPr>
        <i/>
        <sz val="10"/>
        <color indexed="10"/>
        <rFont val="Times New Roman"/>
        <family val="1"/>
      </rPr>
      <t>"</t>
    </r>
    <r>
      <rPr>
        <sz val="10"/>
        <color indexed="10"/>
        <rFont val="Times New Roman"/>
        <family val="1"/>
      </rPr>
      <t>- w Mr/Mp Mężczyźni było 11 podczas gdy powinno być 2, co przy wartości zerowej w bieżącym okresie sprawozdawczym daje Mp(Mężczyźni)=2; analogiczna sytuacj jest w przypadku następujących wskaźników : a)</t>
    </r>
    <r>
      <rPr>
        <b/>
        <i/>
        <sz val="10"/>
        <color indexed="10"/>
        <rFont val="Times New Roman"/>
        <family val="1"/>
      </rPr>
      <t>w tym osoby należące do mniejszości narodowych i etnicznych</t>
    </r>
    <r>
      <rPr>
        <i/>
        <sz val="10"/>
        <color indexed="10"/>
        <rFont val="Times New Roman"/>
        <family val="1"/>
      </rPr>
      <t xml:space="preserve"> - </t>
    </r>
    <r>
      <rPr>
        <sz val="10"/>
        <color indexed="10"/>
        <rFont val="Times New Roman"/>
        <family val="1"/>
      </rPr>
      <t>2008r Mr/Mp Kobiety było 4, podczas gdy powinno być 1; bieżący okres sprawozadawczy 0, stąd Mp=1;      b)</t>
    </r>
    <r>
      <rPr>
        <b/>
        <i/>
        <sz val="10"/>
        <color indexed="10"/>
        <rFont val="Times New Roman"/>
        <family val="1"/>
      </rPr>
      <t>"w tym migranci"</t>
    </r>
    <r>
      <rPr>
        <i/>
        <sz val="10"/>
        <color indexed="10"/>
        <rFont val="Times New Roman"/>
        <family val="1"/>
      </rPr>
      <t xml:space="preserve">-2008r Mr/Mp Kobiety było 6, podczas gdy powinno być 1; bieżący okres sprawozadawczy 0, stąd Mp=1. </t>
    </r>
    <r>
      <rPr>
        <b/>
        <u val="single"/>
        <sz val="10"/>
        <color indexed="10"/>
        <rFont val="Times New Roman"/>
        <family val="1"/>
      </rPr>
      <t>Po uwzględnieniu powyższych uwag przedstawione powyżej dane za 2009r są poprawne.</t>
    </r>
  </si>
  <si>
    <t>Załącznik nr 5. Osoby, które rozpoczęły udział w projektach realizowanych w ramach Priorytetu, znajdujący się w dwóch grupach wiekowych 15-24 i 55-64 lata- korekta</t>
  </si>
  <si>
    <t>Załącznik nr 6. Osoby, które rozpoczęły udział w projektach realizowanych w ramach Priorytetu ze względu na wykształcenie-korekta</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</si>
</sst>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00"/>
    <numFmt numFmtId="166" formatCode="[$-415]d\ mmmm\ yyyy"/>
    <numFmt numFmtId="167" formatCode="0.0%"/>
    <numFmt numFmtId="168" formatCode="0.000%"/>
    <numFmt numFmtId="169" formatCode="d/m/yyyy;@"/>
    <numFmt numFmtId="170" formatCode="0.0"/>
  </numFmts>
  <fonts count="93">
    <font>
      <sz val="10"/>
      <name val="Arial"/>
      <family val="2"/>
    </font>
    <font>
      <b/>
      <sz val="10"/>
      <name val="Times New Roman"/>
      <family val="1"/>
    </font>
    <font>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i/>
      <sz val="10"/>
      <name val="Times New Roman"/>
      <family val="1"/>
    </font>
    <font>
      <b/>
      <sz val="11"/>
      <name val="Times New Roman"/>
      <family val="1"/>
    </font>
    <font>
      <i/>
      <sz val="9"/>
      <name val="Times New Roman"/>
      <family val="1"/>
    </font>
    <font>
      <b/>
      <i/>
      <sz val="11"/>
      <name val="Times New Roman"/>
      <family val="1"/>
    </font>
    <font>
      <b/>
      <sz val="11"/>
      <name val="Arial"/>
      <family val="2"/>
    </font>
    <font>
      <b/>
      <sz val="12"/>
      <name val="Arial"/>
      <family val="2"/>
    </font>
    <font>
      <b/>
      <sz val="9"/>
      <name val="Times New Roman"/>
      <family val="1"/>
    </font>
    <font>
      <i/>
      <sz val="11"/>
      <name val="Times New Roman"/>
      <family val="1"/>
    </font>
    <font>
      <sz val="11"/>
      <name val="Arial"/>
      <family val="2"/>
    </font>
    <font>
      <b/>
      <i/>
      <sz val="9"/>
      <name val="Times New Roman"/>
      <family val="1"/>
    </font>
    <font>
      <i/>
      <sz val="10"/>
      <color indexed="10"/>
      <name val="Times New Roman"/>
      <family val="1"/>
    </font>
    <font>
      <sz val="10"/>
      <color indexed="8"/>
      <name val="Times New Roman"/>
      <family val="1"/>
    </font>
    <font>
      <sz val="7"/>
      <name val="Times New Roman"/>
      <family val="1"/>
    </font>
    <font>
      <b/>
      <i/>
      <sz val="11"/>
      <color indexed="8"/>
      <name val="Times New Roman"/>
      <family val="1"/>
    </font>
    <font>
      <b/>
      <sz val="10"/>
      <name val="Arial"/>
      <family val="2"/>
    </font>
    <font>
      <sz val="12"/>
      <name val="Arial"/>
      <family val="2"/>
    </font>
    <font>
      <sz val="9"/>
      <name val="Arial"/>
      <family val="2"/>
    </font>
    <font>
      <u val="single"/>
      <sz val="10"/>
      <name val="Times New Roman"/>
      <family val="1"/>
    </font>
    <font>
      <b/>
      <u val="single"/>
      <sz val="10"/>
      <name val="Times New Roman"/>
      <family val="1"/>
    </font>
    <font>
      <b/>
      <u val="single"/>
      <sz val="11"/>
      <name val="Times New Roman"/>
      <family val="1"/>
    </font>
    <font>
      <b/>
      <u val="single"/>
      <sz val="11"/>
      <color indexed="30"/>
      <name val="Times New Roman"/>
      <family val="1"/>
    </font>
    <font>
      <b/>
      <u val="single"/>
      <sz val="11"/>
      <color indexed="8"/>
      <name val="Times New Roman"/>
      <family val="1"/>
    </font>
    <font>
      <sz val="11"/>
      <color indexed="8"/>
      <name val="Times New Roman"/>
      <family val="1"/>
    </font>
    <font>
      <b/>
      <u val="single"/>
      <sz val="12"/>
      <color indexed="30"/>
      <name val="Times New Roman"/>
      <family val="1"/>
    </font>
    <font>
      <b/>
      <sz val="12"/>
      <color indexed="30"/>
      <name val="Times New Roman"/>
      <family val="1"/>
    </font>
    <font>
      <sz val="8"/>
      <name val="Times New Roman"/>
      <family val="1"/>
    </font>
    <font>
      <b/>
      <sz val="10"/>
      <color indexed="8"/>
      <name val="Times New Roman"/>
      <family val="1"/>
    </font>
    <font>
      <i/>
      <sz val="11"/>
      <color indexed="8"/>
      <name val="Arial"/>
      <family val="2"/>
    </font>
    <font>
      <b/>
      <sz val="8"/>
      <name val="Arial"/>
      <family val="2"/>
    </font>
    <font>
      <i/>
      <sz val="8"/>
      <name val="Arial"/>
      <family val="2"/>
    </font>
    <font>
      <sz val="8"/>
      <name val="Tahoma"/>
      <family val="2"/>
    </font>
    <font>
      <b/>
      <sz val="8"/>
      <name val="Tahoma"/>
      <family val="2"/>
    </font>
    <font>
      <i/>
      <sz val="12"/>
      <name val="Times New Roman"/>
      <family val="1"/>
    </font>
    <font>
      <sz val="6"/>
      <name val="Arial Narrow"/>
      <family val="2"/>
    </font>
    <font>
      <sz val="10"/>
      <color indexed="10"/>
      <name val="Times New Roman"/>
      <family val="1"/>
    </font>
    <font>
      <b/>
      <i/>
      <sz val="10"/>
      <color indexed="10"/>
      <name val="Times New Roman"/>
      <family val="1"/>
    </font>
    <font>
      <b/>
      <i/>
      <u val="single"/>
      <sz val="10"/>
      <name val="Times New Roman"/>
      <family val="1"/>
    </font>
    <font>
      <b/>
      <u val="single"/>
      <sz val="10"/>
      <color indexed="10"/>
      <name val="Times New Roman"/>
      <family val="1"/>
    </font>
    <font>
      <b/>
      <u val="single"/>
      <sz val="8"/>
      <name val="Arial"/>
      <family val="2"/>
    </font>
    <font>
      <b/>
      <i/>
      <u val="single"/>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10"/>
      <name val="Arial"/>
      <family val="2"/>
    </font>
    <font>
      <sz val="8"/>
      <color indexed="8"/>
      <name val="Arial"/>
      <family val="2"/>
    </font>
    <font>
      <b/>
      <sz val="10"/>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FF0000"/>
      <name val="Arial"/>
      <family val="2"/>
    </font>
    <font>
      <sz val="8"/>
      <color theme="1"/>
      <name val="Arial"/>
      <family val="2"/>
    </font>
    <font>
      <b/>
      <sz val="10"/>
      <color rgb="FFFF0000"/>
      <name val="Times New Roman"/>
      <family val="1"/>
    </font>
    <font>
      <sz val="10"/>
      <color rgb="FFFF0000"/>
      <name val="Times New Roman"/>
      <family val="1"/>
    </font>
    <font>
      <i/>
      <sz val="10"/>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theme="0" tint="-0.04997999966144562"/>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51"/>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color indexed="8"/>
      </left>
      <right style="medium"/>
      <top style="thin">
        <color indexed="8"/>
      </top>
      <bottom style="thin">
        <color indexed="8"/>
      </bottom>
    </border>
    <border>
      <left style="thin"/>
      <right style="thin"/>
      <top>
        <color indexed="63"/>
      </top>
      <bottom>
        <color indexed="63"/>
      </bottom>
    </border>
    <border>
      <left style="thin">
        <color indexed="8"/>
      </left>
      <right>
        <color indexed="63"/>
      </right>
      <top>
        <color indexed="63"/>
      </top>
      <bottom style="thin">
        <color indexed="8"/>
      </bottom>
    </border>
    <border>
      <left style="thin"/>
      <right style="medium"/>
      <top style="thin"/>
      <bottom style="medium"/>
    </border>
    <border>
      <left>
        <color indexed="63"/>
      </left>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medium"/>
      <top style="thin"/>
      <bottom>
        <color indexed="63"/>
      </bottom>
    </border>
    <border>
      <left style="medium"/>
      <right style="thin"/>
      <top style="thin"/>
      <bottom>
        <color indexed="63"/>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color indexed="8"/>
      </right>
      <top style="medium"/>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medium"/>
      <top>
        <color indexed="63"/>
      </top>
      <bottom>
        <color indexed="63"/>
      </bottom>
    </border>
    <border>
      <left>
        <color indexed="63"/>
      </left>
      <right style="thin">
        <color indexed="8"/>
      </right>
      <top>
        <color indexed="63"/>
      </top>
      <bottom style="thin">
        <color indexed="8"/>
      </bottom>
    </border>
    <border>
      <left style="thin"/>
      <right style="thin"/>
      <top style="medium"/>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medium"/>
    </border>
    <border>
      <left style="medium"/>
      <right style="thin"/>
      <top style="medium"/>
      <bottom>
        <color indexed="63"/>
      </bottom>
    </border>
    <border>
      <left style="thin"/>
      <right style="medium"/>
      <top style="medium"/>
      <bottom>
        <color indexed="63"/>
      </bottom>
    </border>
    <border>
      <left style="thin">
        <color indexed="8"/>
      </left>
      <right style="thin">
        <color indexed="8"/>
      </right>
      <top style="medium"/>
      <bottom style="thin">
        <color indexed="8"/>
      </botto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color indexed="63"/>
      </bottom>
    </border>
    <border>
      <left style="thin">
        <color indexed="8"/>
      </left>
      <right style="thin">
        <color indexed="8"/>
      </right>
      <top style="medium"/>
      <bottom style="medium"/>
    </border>
    <border>
      <left>
        <color indexed="63"/>
      </left>
      <right style="thin">
        <color indexed="8"/>
      </right>
      <top style="medium"/>
      <bottom style="medium"/>
    </border>
    <border>
      <left>
        <color indexed="63"/>
      </left>
      <right>
        <color indexed="63"/>
      </right>
      <top style="thin"/>
      <bottom style="thin"/>
    </border>
    <border>
      <left style="thin">
        <color indexed="8"/>
      </left>
      <right>
        <color indexed="63"/>
      </right>
      <top style="thin">
        <color indexed="8"/>
      </top>
      <bottom>
        <color indexed="63"/>
      </bottom>
    </border>
    <border>
      <left style="medium"/>
      <right style="thin">
        <color indexed="8"/>
      </right>
      <top>
        <color indexed="63"/>
      </top>
      <bottom style="thin">
        <color indexed="8"/>
      </bottom>
    </border>
    <border>
      <left style="medium"/>
      <right style="thin">
        <color indexed="8"/>
      </right>
      <top>
        <color indexed="63"/>
      </top>
      <bottom>
        <color indexed="63"/>
      </bottom>
    </border>
    <border>
      <left style="medium"/>
      <right style="thin"/>
      <top>
        <color indexed="63"/>
      </top>
      <bottom>
        <color indexed="63"/>
      </bottom>
    </border>
    <border>
      <left style="medium"/>
      <right style="thin">
        <color indexed="8"/>
      </right>
      <top style="thin">
        <color indexed="8"/>
      </top>
      <bottom style="thin">
        <color indexed="8"/>
      </bottom>
    </border>
    <border>
      <left style="thin">
        <color indexed="8"/>
      </left>
      <right style="medium"/>
      <top style="medium"/>
      <bottom style="medium"/>
    </border>
    <border>
      <left style="thin">
        <color indexed="8"/>
      </left>
      <right style="medium"/>
      <top>
        <color indexed="63"/>
      </top>
      <bottom>
        <color indexed="63"/>
      </bottom>
    </border>
    <border>
      <left style="thin"/>
      <right style="thin"/>
      <top style="thick"/>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thin"/>
      <right style="thick"/>
      <top style="thick"/>
      <bottom style="thin"/>
    </border>
    <border>
      <left style="thin"/>
      <right style="thick"/>
      <top style="thin"/>
      <bottom style="thin"/>
    </border>
    <border>
      <left style="thick"/>
      <right style="thin"/>
      <top style="thick"/>
      <bottom style="thin"/>
    </border>
    <border>
      <left style="thick"/>
      <right style="thin"/>
      <top style="thin"/>
      <bottom style="thin"/>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color indexed="63"/>
      </left>
      <right style="thin">
        <color indexed="8"/>
      </right>
      <top>
        <color indexed="63"/>
      </top>
      <bottom>
        <color indexed="63"/>
      </bottom>
    </border>
    <border>
      <left>
        <color indexed="63"/>
      </left>
      <right>
        <color indexed="63"/>
      </right>
      <top style="thin"/>
      <bottom style="thin">
        <color indexed="8"/>
      </bottom>
    </border>
    <border>
      <left>
        <color indexed="63"/>
      </left>
      <right style="medium"/>
      <top style="thin"/>
      <bottom style="thin">
        <color indexed="8"/>
      </bottom>
    </border>
    <border>
      <left>
        <color indexed="63"/>
      </left>
      <right>
        <color indexed="63"/>
      </right>
      <top style="medium"/>
      <bottom style="medium"/>
    </border>
    <border>
      <left>
        <color indexed="63"/>
      </left>
      <right style="medium"/>
      <top style="medium"/>
      <bottom style="medium"/>
    </border>
    <border>
      <left style="medium"/>
      <right style="thin">
        <color indexed="8"/>
      </right>
      <top style="medium"/>
      <bottom style="thin">
        <color indexed="8"/>
      </bottom>
    </border>
    <border>
      <left style="medium"/>
      <right>
        <color indexed="63"/>
      </right>
      <top style="medium"/>
      <bottom>
        <color indexed="63"/>
      </bottom>
    </border>
    <border>
      <left style="thin">
        <color indexed="8"/>
      </left>
      <right style="medium"/>
      <top style="medium"/>
      <bottom style="thin">
        <color indexed="8"/>
      </bottom>
    </border>
    <border>
      <left>
        <color indexed="63"/>
      </left>
      <right style="thin"/>
      <top style="thin"/>
      <bottom>
        <color indexed="63"/>
      </bottom>
    </border>
    <border>
      <left>
        <color indexed="63"/>
      </left>
      <right style="medium"/>
      <top style="medium"/>
      <bottom style="thin"/>
    </border>
    <border>
      <left style="thin">
        <color indexed="8"/>
      </left>
      <right style="medium"/>
      <top>
        <color indexed="63"/>
      </top>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0" borderId="0" applyNumberFormat="0" applyFill="0" applyBorder="0" applyAlignment="0" applyProtection="0"/>
    <xf numFmtId="0" fontId="76" fillId="0" borderId="3" applyNumberFormat="0" applyFill="0" applyAlignment="0" applyProtection="0"/>
    <xf numFmtId="0" fontId="77" fillId="29"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7" borderId="1" applyNumberFormat="0" applyAlignment="0" applyProtection="0"/>
    <xf numFmtId="0" fontId="10" fillId="0" borderId="0" applyNumberFormat="0" applyFill="0" applyBorder="0" applyAlignment="0" applyProtection="0"/>
    <xf numFmtId="9" fontId="0" fillId="0" borderId="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7" fillId="32" borderId="0" applyNumberFormat="0" applyBorder="0" applyAlignment="0" applyProtection="0"/>
  </cellStyleXfs>
  <cellXfs count="1094">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Alignment="1">
      <alignment vertical="center"/>
    </xf>
    <xf numFmtId="0" fontId="6" fillId="0" borderId="0" xfId="0" applyFont="1" applyBorder="1" applyAlignment="1">
      <alignment horizontal="center" vertical="center" wrapText="1"/>
    </xf>
    <xf numFmtId="0" fontId="5" fillId="0" borderId="0" xfId="0" applyFont="1" applyAlignment="1">
      <alignment/>
    </xf>
    <xf numFmtId="0" fontId="4" fillId="0" borderId="0" xfId="0" applyFont="1" applyBorder="1" applyAlignment="1">
      <alignment vertical="top"/>
    </xf>
    <xf numFmtId="0" fontId="4"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0" fontId="7" fillId="0" borderId="0" xfId="0" applyFont="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1" xfId="0" applyFont="1" applyBorder="1" applyAlignment="1">
      <alignment vertical="center" wrapText="1"/>
    </xf>
    <xf numFmtId="0" fontId="2" fillId="0" borderId="0" xfId="0" applyFont="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7" fillId="0" borderId="0" xfId="0" applyFont="1" applyBorder="1" applyAlignment="1">
      <alignment/>
    </xf>
    <xf numFmtId="0" fontId="7"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xf>
    <xf numFmtId="0" fontId="2" fillId="0" borderId="14" xfId="0" applyFont="1" applyBorder="1" applyAlignment="1">
      <alignment/>
    </xf>
    <xf numFmtId="0" fontId="2" fillId="0" borderId="14" xfId="59" applyFont="1" applyBorder="1" applyAlignment="1">
      <alignment horizontal="center" vertical="center" wrapText="1"/>
      <protection/>
    </xf>
    <xf numFmtId="0" fontId="2" fillId="0" borderId="0" xfId="59" applyFont="1">
      <alignment/>
      <protection/>
    </xf>
    <xf numFmtId="0" fontId="2" fillId="0" borderId="0" xfId="59" applyFont="1" applyBorder="1" applyAlignment="1">
      <alignment/>
      <protection/>
    </xf>
    <xf numFmtId="0" fontId="2" fillId="0" borderId="0" xfId="59" applyFont="1" applyBorder="1">
      <alignment/>
      <protection/>
    </xf>
    <xf numFmtId="0" fontId="2" fillId="0" borderId="14" xfId="59" applyFont="1" applyBorder="1" applyAlignment="1">
      <alignment horizontal="center" vertical="center"/>
      <protection/>
    </xf>
    <xf numFmtId="0" fontId="2" fillId="0" borderId="14" xfId="0" applyFont="1" applyBorder="1" applyAlignment="1">
      <alignment horizontal="center" vertical="center"/>
    </xf>
    <xf numFmtId="0" fontId="2" fillId="0" borderId="14" xfId="0" applyFont="1" applyBorder="1" applyAlignment="1">
      <alignment vertical="top" wrapText="1"/>
    </xf>
    <xf numFmtId="0" fontId="2" fillId="0" borderId="0" xfId="59" applyFont="1" applyProtection="1">
      <alignment/>
      <protection locked="0"/>
    </xf>
    <xf numFmtId="0" fontId="4" fillId="0" borderId="0" xfId="0" applyFont="1" applyAlignment="1" applyProtection="1">
      <alignment/>
      <protection locked="0"/>
    </xf>
    <xf numFmtId="0" fontId="2" fillId="0" borderId="15" xfId="0" applyFont="1" applyBorder="1" applyAlignment="1">
      <alignment horizontal="center" vertical="center" wrapText="1"/>
    </xf>
    <xf numFmtId="0" fontId="2" fillId="0" borderId="0" xfId="59" applyFont="1" applyBorder="1" applyAlignment="1">
      <alignment horizontal="center" vertical="center" wrapText="1"/>
      <protection/>
    </xf>
    <xf numFmtId="0" fontId="2" fillId="0" borderId="0" xfId="59" applyFont="1" applyBorder="1" applyAlignment="1">
      <alignment horizontal="center"/>
      <protection/>
    </xf>
    <xf numFmtId="0" fontId="2" fillId="0" borderId="14" xfId="0" applyFont="1" applyBorder="1" applyAlignment="1">
      <alignment horizontal="left" vertical="center" wrapText="1"/>
    </xf>
    <xf numFmtId="0" fontId="2" fillId="0" borderId="12" xfId="0" applyFont="1" applyFill="1" applyBorder="1" applyAlignment="1">
      <alignment horizontal="left" vertical="center" wrapText="1"/>
    </xf>
    <xf numFmtId="0" fontId="0" fillId="0" borderId="0" xfId="57">
      <alignment/>
      <protection/>
    </xf>
    <xf numFmtId="0" fontId="4" fillId="0" borderId="14" xfId="57" applyFont="1" applyBorder="1" applyAlignment="1">
      <alignment horizontal="left" vertical="center" wrapText="1"/>
      <protection/>
    </xf>
    <xf numFmtId="0" fontId="4" fillId="0" borderId="14" xfId="57" applyFont="1" applyBorder="1" applyAlignment="1">
      <alignment vertical="center" wrapText="1"/>
      <protection/>
    </xf>
    <xf numFmtId="0" fontId="1" fillId="0" borderId="0" xfId="59" applyFont="1">
      <alignment/>
      <protection/>
    </xf>
    <xf numFmtId="0" fontId="1" fillId="0" borderId="0" xfId="59" applyFont="1" applyAlignment="1">
      <alignment/>
      <protection/>
    </xf>
    <xf numFmtId="0" fontId="11" fillId="0" borderId="0" xfId="59" applyFont="1" applyFill="1" applyBorder="1" applyAlignment="1">
      <alignment horizontal="left" vertical="center" wrapText="1"/>
      <protection/>
    </xf>
    <xf numFmtId="0" fontId="2" fillId="0" borderId="0" xfId="59" applyFont="1" applyBorder="1" applyAlignment="1">
      <alignment vertical="center" wrapText="1"/>
      <protection/>
    </xf>
    <xf numFmtId="0" fontId="1" fillId="0" borderId="0" xfId="59" applyFont="1" applyBorder="1" applyAlignment="1">
      <alignment/>
      <protection/>
    </xf>
    <xf numFmtId="0" fontId="1" fillId="0" borderId="0" xfId="59" applyFont="1" applyBorder="1" applyAlignment="1">
      <alignment horizontal="center"/>
      <protection/>
    </xf>
    <xf numFmtId="0" fontId="12" fillId="0" borderId="14" xfId="59" applyFont="1" applyFill="1" applyBorder="1" applyAlignment="1">
      <alignment horizontal="center" vertical="center"/>
      <protection/>
    </xf>
    <xf numFmtId="0" fontId="2" fillId="0" borderId="14" xfId="59" applyFont="1" applyBorder="1" applyAlignment="1">
      <alignment horizontal="left" vertical="center" wrapText="1"/>
      <protection/>
    </xf>
    <xf numFmtId="0" fontId="2" fillId="0" borderId="0" xfId="59" applyFont="1" applyAlignment="1">
      <alignment horizontal="left" vertical="center"/>
      <protection/>
    </xf>
    <xf numFmtId="0" fontId="2" fillId="0" borderId="14" xfId="59" applyFont="1" applyBorder="1" applyAlignment="1" quotePrefix="1">
      <alignment horizontal="left" vertical="center" wrapText="1"/>
      <protection/>
    </xf>
    <xf numFmtId="0" fontId="2" fillId="0" borderId="14" xfId="59" applyFont="1" applyFill="1" applyBorder="1" applyAlignment="1" quotePrefix="1">
      <alignment horizontal="left" vertical="center" wrapText="1"/>
      <protection/>
    </xf>
    <xf numFmtId="0" fontId="2" fillId="0" borderId="14" xfId="59" applyFont="1" applyFill="1" applyBorder="1" applyAlignment="1">
      <alignment horizontal="left" vertical="center" wrapText="1"/>
      <protection/>
    </xf>
    <xf numFmtId="0" fontId="2" fillId="0" borderId="14" xfId="59" applyFont="1" applyFill="1" applyBorder="1" applyAlignment="1" quotePrefix="1">
      <alignment horizontal="left" vertical="center"/>
      <protection/>
    </xf>
    <xf numFmtId="0" fontId="0" fillId="0" borderId="0" xfId="57" applyFont="1">
      <alignment/>
      <protection/>
    </xf>
    <xf numFmtId="0" fontId="5" fillId="0" borderId="0" xfId="57" applyFont="1">
      <alignment/>
      <protection/>
    </xf>
    <xf numFmtId="0" fontId="2" fillId="0" borderId="14" xfId="57" applyFont="1" applyBorder="1">
      <alignment/>
      <protection/>
    </xf>
    <xf numFmtId="0" fontId="0" fillId="0" borderId="0" xfId="0" applyFont="1" applyAlignment="1">
      <alignment/>
    </xf>
    <xf numFmtId="0" fontId="6" fillId="0" borderId="0" xfId="0" applyFont="1" applyBorder="1" applyAlignment="1">
      <alignment vertical="center" wrapText="1"/>
    </xf>
    <xf numFmtId="0" fontId="6" fillId="0" borderId="14" xfId="0" applyFont="1" applyBorder="1" applyAlignment="1">
      <alignment horizontal="center" vertical="center" wrapText="1"/>
    </xf>
    <xf numFmtId="0" fontId="2" fillId="0" borderId="11"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1" xfId="0" applyFont="1" applyBorder="1" applyAlignment="1">
      <alignment vertical="center" wrapText="1"/>
    </xf>
    <xf numFmtId="0" fontId="2" fillId="0" borderId="0" xfId="0" applyFont="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7" fillId="0" borderId="0" xfId="59" applyFont="1" applyAlignment="1">
      <alignment horizontal="center" vertical="center"/>
      <protection/>
    </xf>
    <xf numFmtId="0" fontId="0" fillId="0" borderId="0" xfId="58">
      <alignment/>
      <protection/>
    </xf>
    <xf numFmtId="0" fontId="7" fillId="0" borderId="0" xfId="0" applyFont="1" applyAlignment="1">
      <alignment horizontal="center" vertical="center"/>
    </xf>
    <xf numFmtId="0" fontId="1" fillId="0" borderId="14" xfId="58" applyFont="1" applyBorder="1" applyAlignment="1">
      <alignment horizontal="center" vertical="center" wrapText="1"/>
      <protection/>
    </xf>
    <xf numFmtId="0" fontId="1" fillId="0" borderId="14" xfId="58" applyFont="1" applyBorder="1">
      <alignment/>
      <protection/>
    </xf>
    <xf numFmtId="0" fontId="7" fillId="0" borderId="0" xfId="0" applyFont="1" applyBorder="1" applyAlignment="1">
      <alignment horizontal="center" vertical="center"/>
    </xf>
    <xf numFmtId="0" fontId="7" fillId="0" borderId="0" xfId="0" applyFont="1" applyAlignment="1">
      <alignment/>
    </xf>
    <xf numFmtId="0" fontId="19" fillId="0" borderId="0" xfId="0" applyFont="1" applyAlignment="1">
      <alignment/>
    </xf>
    <xf numFmtId="0" fontId="7" fillId="0" borderId="0" xfId="0" applyFont="1" applyAlignment="1">
      <alignment horizontal="left"/>
    </xf>
    <xf numFmtId="0" fontId="7" fillId="0" borderId="0" xfId="0" applyFont="1" applyAlignment="1" applyProtection="1">
      <alignment/>
      <protection locked="0"/>
    </xf>
    <xf numFmtId="0" fontId="7" fillId="0" borderId="0" xfId="59" applyFont="1" applyAlignment="1" applyProtection="1">
      <alignment horizontal="center" vertical="center"/>
      <protection locked="0"/>
    </xf>
    <xf numFmtId="0" fontId="7" fillId="0" borderId="0" xfId="57" applyFont="1" applyAlignment="1">
      <alignment horizontal="center" vertical="center"/>
      <protection/>
    </xf>
    <xf numFmtId="0" fontId="19" fillId="0" borderId="0" xfId="57" applyFont="1" applyAlignment="1">
      <alignment horizontal="center" vertical="center"/>
      <protection/>
    </xf>
    <xf numFmtId="0" fontId="6" fillId="0" borderId="0" xfId="59" applyFont="1" applyBorder="1" applyAlignment="1">
      <alignment horizontal="left" vertical="center" wrapText="1"/>
      <protection/>
    </xf>
    <xf numFmtId="0" fontId="16" fillId="0" borderId="0" xfId="0" applyFont="1" applyAlignment="1">
      <alignment horizontal="left"/>
    </xf>
    <xf numFmtId="0" fontId="1" fillId="0" borderId="0" xfId="59" applyFont="1" applyFill="1" applyBorder="1" applyAlignment="1">
      <alignment horizontal="left" vertical="center" wrapText="1"/>
      <protection/>
    </xf>
    <xf numFmtId="0" fontId="2" fillId="0" borderId="0" xfId="59" applyFont="1" applyAlignment="1">
      <alignment horizontal="justify" vertical="center"/>
      <protection/>
    </xf>
    <xf numFmtId="0" fontId="3" fillId="0" borderId="0" xfId="0" applyFont="1" applyFill="1" applyBorder="1" applyAlignment="1">
      <alignment horizontal="justify" vertical="center" wrapText="1"/>
    </xf>
    <xf numFmtId="0" fontId="7" fillId="33" borderId="18" xfId="59" applyFont="1" applyFill="1" applyBorder="1" applyAlignment="1">
      <alignment horizontal="center" vertical="center" wrapText="1"/>
      <protection/>
    </xf>
    <xf numFmtId="0" fontId="7" fillId="33" borderId="19" xfId="59" applyFont="1" applyFill="1" applyBorder="1" applyAlignment="1">
      <alignment horizontal="center" vertical="center" wrapText="1"/>
      <protection/>
    </xf>
    <xf numFmtId="0" fontId="6" fillId="0" borderId="17" xfId="0" applyFont="1" applyBorder="1" applyAlignment="1">
      <alignment horizontal="center" vertical="center" wrapText="1"/>
    </xf>
    <xf numFmtId="0" fontId="2" fillId="0" borderId="17" xfId="0" applyFont="1" applyBorder="1" applyAlignment="1">
      <alignment horizontal="left" vertical="center" wrapText="1"/>
    </xf>
    <xf numFmtId="0" fontId="1" fillId="0" borderId="20" xfId="0" applyFont="1" applyBorder="1" applyAlignment="1">
      <alignment horizontal="center" vertical="center" wrapText="1"/>
    </xf>
    <xf numFmtId="0" fontId="2" fillId="0" borderId="13" xfId="0" applyFont="1" applyBorder="1" applyAlignment="1">
      <alignment vertical="center" wrapText="1"/>
    </xf>
    <xf numFmtId="0" fontId="1" fillId="0" borderId="21" xfId="0" applyFont="1" applyBorder="1" applyAlignment="1">
      <alignment horizontal="center" vertical="center" wrapText="1"/>
    </xf>
    <xf numFmtId="0" fontId="1" fillId="0" borderId="12"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1" fillId="0" borderId="0" xfId="0" applyFont="1" applyAlignment="1">
      <alignment/>
    </xf>
    <xf numFmtId="0" fontId="20" fillId="0" borderId="0" xfId="0" applyFont="1" applyFill="1" applyBorder="1" applyAlignment="1">
      <alignment horizontal="justify" vertical="center" wrapText="1"/>
    </xf>
    <xf numFmtId="0" fontId="2" fillId="0" borderId="22" xfId="0" applyFont="1" applyBorder="1" applyAlignment="1">
      <alignment horizontal="center" vertical="center"/>
    </xf>
    <xf numFmtId="0" fontId="2" fillId="0" borderId="17" xfId="0" applyFont="1" applyBorder="1" applyAlignment="1">
      <alignment vertical="center" wrapText="1"/>
    </xf>
    <xf numFmtId="0" fontId="2" fillId="0" borderId="17" xfId="0" applyFont="1" applyBorder="1" applyAlignment="1">
      <alignment/>
    </xf>
    <xf numFmtId="0" fontId="1" fillId="0" borderId="20" xfId="0" applyFont="1" applyBorder="1" applyAlignment="1">
      <alignment horizontal="center" vertical="center"/>
    </xf>
    <xf numFmtId="0" fontId="2" fillId="0" borderId="17" xfId="0" applyFont="1" applyBorder="1" applyAlignment="1">
      <alignment vertical="top" wrapText="1"/>
    </xf>
    <xf numFmtId="0" fontId="2" fillId="0" borderId="23" xfId="0" applyFont="1" applyBorder="1" applyAlignment="1">
      <alignment horizontal="center" vertical="center" wrapText="1"/>
    </xf>
    <xf numFmtId="0" fontId="2" fillId="0" borderId="13" xfId="0" applyFont="1" applyBorder="1" applyAlignment="1">
      <alignment horizontal="center" vertical="top" wrapText="1"/>
    </xf>
    <xf numFmtId="0" fontId="1" fillId="33" borderId="19" xfId="58" applyFont="1" applyFill="1" applyBorder="1" applyAlignment="1">
      <alignment horizontal="center"/>
      <protection/>
    </xf>
    <xf numFmtId="0" fontId="1" fillId="33" borderId="24" xfId="58" applyFont="1" applyFill="1" applyBorder="1" applyAlignment="1">
      <alignment horizontal="center"/>
      <protection/>
    </xf>
    <xf numFmtId="0" fontId="12" fillId="0" borderId="14" xfId="57" applyFont="1" applyBorder="1" applyAlignment="1">
      <alignment horizontal="center" vertical="center"/>
      <protection/>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5" xfId="0" applyFont="1" applyBorder="1" applyAlignment="1">
      <alignment horizontal="left" vertical="center" wrapText="1"/>
    </xf>
    <xf numFmtId="0" fontId="12" fillId="0" borderId="0" xfId="57" applyFont="1" applyAlignment="1">
      <alignment vertical="center"/>
      <protection/>
    </xf>
    <xf numFmtId="0" fontId="7" fillId="0" borderId="0" xfId="57" applyFont="1" applyAlignment="1">
      <alignment vertical="center"/>
      <protection/>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xf>
    <xf numFmtId="0" fontId="2" fillId="34" borderId="27" xfId="0" applyFont="1" applyFill="1" applyBorder="1" applyAlignment="1">
      <alignment horizontal="center" vertical="top" wrapText="1"/>
    </xf>
    <xf numFmtId="0" fontId="2" fillId="34" borderId="28" xfId="0" applyFont="1" applyFill="1" applyBorder="1" applyAlignment="1">
      <alignment horizontal="center" vertical="top" wrapText="1"/>
    </xf>
    <xf numFmtId="0" fontId="7" fillId="33" borderId="29" xfId="57" applyFont="1" applyFill="1" applyBorder="1" applyAlignment="1">
      <alignment horizontal="center" vertical="center" wrapText="1"/>
      <protection/>
    </xf>
    <xf numFmtId="0" fontId="7" fillId="33" borderId="30" xfId="57" applyFont="1" applyFill="1" applyBorder="1" applyAlignment="1">
      <alignment horizontal="center" vertical="center"/>
      <protection/>
    </xf>
    <xf numFmtId="0" fontId="7" fillId="33" borderId="31" xfId="57" applyFont="1" applyFill="1" applyBorder="1" applyAlignment="1">
      <alignment horizontal="center" vertical="center" wrapText="1"/>
      <protection/>
    </xf>
    <xf numFmtId="0" fontId="7" fillId="33" borderId="14" xfId="59" applyFont="1" applyFill="1" applyBorder="1" applyAlignment="1">
      <alignment horizontal="center" vertical="top" wrapText="1"/>
      <protection/>
    </xf>
    <xf numFmtId="0" fontId="7" fillId="33" borderId="14" xfId="59" applyFont="1" applyFill="1" applyBorder="1" applyAlignment="1">
      <alignment horizontal="center"/>
      <protection/>
    </xf>
    <xf numFmtId="0" fontId="7" fillId="33" borderId="14" xfId="59" applyFont="1" applyFill="1" applyBorder="1" applyAlignment="1">
      <alignment horizontal="center" vertical="center"/>
      <protection/>
    </xf>
    <xf numFmtId="0" fontId="2" fillId="0" borderId="14" xfId="59" applyFont="1" applyFill="1" applyBorder="1" applyAlignment="1">
      <alignment horizontal="center" vertical="center"/>
      <protection/>
    </xf>
    <xf numFmtId="0" fontId="2" fillId="0" borderId="0" xfId="59" applyFont="1" applyFill="1" applyAlignment="1">
      <alignment horizontal="left" vertical="center"/>
      <protection/>
    </xf>
    <xf numFmtId="0" fontId="0" fillId="0" borderId="0" xfId="0" applyFont="1" applyAlignment="1">
      <alignment vertical="center"/>
    </xf>
    <xf numFmtId="0" fontId="2" fillId="0" borderId="0" xfId="59" applyFont="1" applyAlignment="1">
      <alignment vertical="center"/>
      <protection/>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4" xfId="0" applyFont="1" applyFill="1" applyBorder="1" applyAlignment="1">
      <alignment horizontal="center" vertical="center"/>
    </xf>
    <xf numFmtId="0" fontId="1" fillId="0" borderId="12" xfId="0" applyFont="1" applyBorder="1" applyAlignment="1">
      <alignment horizontal="center" vertical="center" wrapText="1"/>
    </xf>
    <xf numFmtId="0" fontId="2" fillId="0" borderId="0" xfId="59" applyFont="1" applyAlignment="1">
      <alignment horizontal="left" vertical="center" wrapText="1"/>
      <protection/>
    </xf>
    <xf numFmtId="0" fontId="2" fillId="0" borderId="14" xfId="59" applyFont="1" applyFill="1" applyBorder="1" applyAlignment="1">
      <alignment horizontal="center" vertical="center" wrapText="1"/>
      <protection/>
    </xf>
    <xf numFmtId="0" fontId="2" fillId="34" borderId="11" xfId="0" applyFont="1" applyFill="1" applyBorder="1" applyAlignment="1">
      <alignment horizontal="center" vertical="center" wrapText="1"/>
    </xf>
    <xf numFmtId="0" fontId="22" fillId="0" borderId="14" xfId="0" applyFont="1" applyBorder="1" applyAlignment="1">
      <alignment horizontal="left" vertical="center" wrapText="1"/>
    </xf>
    <xf numFmtId="0" fontId="22" fillId="0" borderId="14" xfId="0" applyFont="1" applyBorder="1" applyAlignment="1">
      <alignment vertical="center" wrapText="1"/>
    </xf>
    <xf numFmtId="0" fontId="2" fillId="0" borderId="14" xfId="0" applyFont="1" applyBorder="1" applyAlignment="1">
      <alignment horizontal="left" vertical="top" wrapText="1" indent="1"/>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2" fillId="0" borderId="14" xfId="0" applyFont="1" applyBorder="1" applyAlignment="1">
      <alignment horizontal="left" vertical="top" wrapText="1" indent="1"/>
    </xf>
    <xf numFmtId="0" fontId="2" fillId="0" borderId="14" xfId="0" applyFont="1" applyBorder="1" applyAlignment="1">
      <alignment horizontal="left" vertical="top" wrapText="1"/>
    </xf>
    <xf numFmtId="0" fontId="2" fillId="0" borderId="14" xfId="0" applyFont="1" applyFill="1" applyBorder="1" applyAlignment="1">
      <alignment vertical="top" wrapText="1"/>
    </xf>
    <xf numFmtId="0" fontId="2" fillId="0" borderId="14" xfId="0" applyFont="1" applyFill="1" applyBorder="1" applyAlignment="1">
      <alignment horizontal="left" vertical="top" wrapText="1" indent="1"/>
    </xf>
    <xf numFmtId="0" fontId="22" fillId="0" borderId="14" xfId="0" applyFont="1" applyFill="1" applyBorder="1" applyAlignment="1">
      <alignment vertical="top" wrapText="1"/>
    </xf>
    <xf numFmtId="0" fontId="22" fillId="0" borderId="14" xfId="0" applyFont="1" applyFill="1" applyBorder="1" applyAlignment="1">
      <alignment horizontal="left" vertical="top" wrapText="1" indent="1"/>
    </xf>
    <xf numFmtId="0" fontId="3" fillId="0" borderId="0" xfId="0" applyFont="1" applyFill="1" applyBorder="1" applyAlignment="1">
      <alignment vertical="center" wrapText="1"/>
    </xf>
    <xf numFmtId="0" fontId="2" fillId="0" borderId="0" xfId="0" applyFont="1" applyAlignment="1">
      <alignment horizontal="left" vertical="center" wrapText="1"/>
    </xf>
    <xf numFmtId="0" fontId="2" fillId="0" borderId="32" xfId="57" applyFont="1" applyBorder="1" applyAlignment="1">
      <alignment horizontal="center"/>
      <protection/>
    </xf>
    <xf numFmtId="0" fontId="13" fillId="0" borderId="20" xfId="57" applyFont="1" applyBorder="1" applyAlignment="1">
      <alignment horizontal="left" vertical="center" wrapText="1"/>
      <protection/>
    </xf>
    <xf numFmtId="0" fontId="2" fillId="0" borderId="24" xfId="57" applyFont="1" applyBorder="1" applyAlignment="1">
      <alignment horizontal="center"/>
      <protection/>
    </xf>
    <xf numFmtId="2" fontId="7" fillId="0" borderId="0" xfId="57" applyNumberFormat="1" applyFont="1" applyBorder="1" applyAlignment="1">
      <alignment horizontal="left" vertical="center" wrapText="1"/>
      <protection/>
    </xf>
    <xf numFmtId="0" fontId="2" fillId="0" borderId="0" xfId="57" applyFont="1" applyBorder="1" applyAlignment="1">
      <alignment horizontal="center"/>
      <protection/>
    </xf>
    <xf numFmtId="0" fontId="4" fillId="0" borderId="0" xfId="57" applyFont="1" applyBorder="1" applyAlignment="1">
      <alignment horizontal="left" vertical="center" wrapText="1"/>
      <protection/>
    </xf>
    <xf numFmtId="0" fontId="2" fillId="0" borderId="0" xfId="57" applyFont="1" applyBorder="1">
      <alignment/>
      <protection/>
    </xf>
    <xf numFmtId="0" fontId="2" fillId="0" borderId="33" xfId="57" applyFont="1" applyBorder="1" applyAlignment="1">
      <alignment horizontal="center"/>
      <protection/>
    </xf>
    <xf numFmtId="0" fontId="4" fillId="0" borderId="33" xfId="57" applyFont="1" applyBorder="1" applyAlignment="1">
      <alignment horizontal="left" vertical="center" wrapText="1"/>
      <protection/>
    </xf>
    <xf numFmtId="0" fontId="2" fillId="0" borderId="33" xfId="57" applyFont="1" applyBorder="1">
      <alignment/>
      <protection/>
    </xf>
    <xf numFmtId="0" fontId="2" fillId="0" borderId="34" xfId="57" applyFont="1" applyBorder="1" applyAlignment="1">
      <alignment horizontal="center"/>
      <protection/>
    </xf>
    <xf numFmtId="2" fontId="17" fillId="0" borderId="35" xfId="57" applyNumberFormat="1" applyFont="1" applyBorder="1" applyAlignment="1">
      <alignment horizontal="left" vertical="center" wrapText="1"/>
      <protection/>
    </xf>
    <xf numFmtId="0" fontId="4" fillId="0" borderId="36" xfId="57" applyFont="1" applyBorder="1" applyAlignment="1">
      <alignment vertical="center" wrapText="1"/>
      <protection/>
    </xf>
    <xf numFmtId="0" fontId="2" fillId="0" borderId="36" xfId="57" applyFont="1" applyBorder="1">
      <alignment/>
      <protection/>
    </xf>
    <xf numFmtId="0" fontId="4" fillId="0" borderId="19" xfId="57" applyFont="1" applyBorder="1" applyAlignment="1">
      <alignment vertical="center" wrapText="1"/>
      <protection/>
    </xf>
    <xf numFmtId="0" fontId="2" fillId="0" borderId="19" xfId="57" applyFont="1" applyBorder="1">
      <alignment/>
      <protection/>
    </xf>
    <xf numFmtId="0" fontId="4" fillId="0" borderId="36" xfId="57" applyFont="1" applyBorder="1" applyAlignment="1">
      <alignment horizontal="left" vertical="center" wrapText="1"/>
      <protection/>
    </xf>
    <xf numFmtId="0" fontId="4" fillId="0" borderId="19" xfId="57" applyFont="1" applyBorder="1" applyAlignment="1">
      <alignment horizontal="left" vertical="center" wrapText="1"/>
      <protection/>
    </xf>
    <xf numFmtId="0" fontId="4" fillId="0" borderId="14" xfId="59" applyFont="1" applyBorder="1" applyAlignment="1">
      <alignment horizontal="right" vertical="center" wrapText="1"/>
      <protection/>
    </xf>
    <xf numFmtId="0" fontId="2" fillId="0" borderId="14" xfId="59" applyFont="1" applyBorder="1" applyAlignment="1">
      <alignment horizontal="right" vertical="center" wrapText="1"/>
      <protection/>
    </xf>
    <xf numFmtId="0" fontId="2" fillId="0" borderId="14" xfId="0" applyFont="1" applyBorder="1" applyAlignment="1" quotePrefix="1">
      <alignment horizontal="left" vertical="top" wrapText="1" indent="1"/>
    </xf>
    <xf numFmtId="0" fontId="1" fillId="0" borderId="14" xfId="59" applyFont="1" applyBorder="1" applyAlignment="1">
      <alignment horizontal="right" vertical="center"/>
      <protection/>
    </xf>
    <xf numFmtId="0" fontId="2" fillId="0" borderId="14" xfId="59" applyFont="1" applyBorder="1" applyAlignment="1">
      <alignment horizontal="right" vertical="center"/>
      <protection/>
    </xf>
    <xf numFmtId="0" fontId="2" fillId="0" borderId="14" xfId="59" applyFont="1" applyBorder="1" applyAlignment="1" quotePrefix="1">
      <alignment horizontal="right" vertical="center" wrapText="1"/>
      <protection/>
    </xf>
    <xf numFmtId="0" fontId="11" fillId="0" borderId="14" xfId="59" applyFont="1" applyBorder="1" applyAlignment="1">
      <alignment horizontal="right" vertical="center"/>
      <protection/>
    </xf>
    <xf numFmtId="0" fontId="4" fillId="0" borderId="14" xfId="59" applyFont="1" applyBorder="1" applyAlignment="1">
      <alignment horizontal="right" vertical="center"/>
      <protection/>
    </xf>
    <xf numFmtId="0" fontId="2" fillId="0" borderId="14" xfId="59" applyFont="1" applyFill="1" applyBorder="1" applyAlignment="1" quotePrefix="1">
      <alignment horizontal="right" vertical="center" wrapText="1"/>
      <protection/>
    </xf>
    <xf numFmtId="0" fontId="21" fillId="0" borderId="14" xfId="59" applyFont="1" applyBorder="1" applyAlignment="1">
      <alignment horizontal="right" vertical="center" wrapText="1"/>
      <protection/>
    </xf>
    <xf numFmtId="0" fontId="2" fillId="0" borderId="14" xfId="59" applyFont="1" applyFill="1" applyBorder="1" applyAlignment="1" quotePrefix="1">
      <alignment horizontal="right" vertical="center"/>
      <protection/>
    </xf>
    <xf numFmtId="0" fontId="2" fillId="0" borderId="14" xfId="59" applyFont="1" applyFill="1" applyBorder="1" applyAlignment="1">
      <alignment horizontal="right" vertical="center" wrapText="1"/>
      <protection/>
    </xf>
    <xf numFmtId="0" fontId="1" fillId="0" borderId="14" xfId="59" applyFont="1" applyFill="1" applyBorder="1" applyAlignment="1">
      <alignment horizontal="right" vertical="center"/>
      <protection/>
    </xf>
    <xf numFmtId="0" fontId="2" fillId="0" borderId="14" xfId="59" applyFont="1" applyFill="1" applyBorder="1" applyAlignment="1">
      <alignment horizontal="right" vertical="center"/>
      <protection/>
    </xf>
    <xf numFmtId="0" fontId="1" fillId="0" borderId="14" xfId="59" applyFont="1" applyBorder="1" applyAlignment="1">
      <alignment horizontal="right" vertical="center" wrapText="1"/>
      <protection/>
    </xf>
    <xf numFmtId="0" fontId="2" fillId="0" borderId="14" xfId="0" applyFont="1" applyBorder="1" applyAlignment="1">
      <alignment horizontal="right" vertical="center" wrapText="1"/>
    </xf>
    <xf numFmtId="0" fontId="4" fillId="0" borderId="14" xfId="59" applyFont="1" applyFill="1" applyBorder="1" applyAlignment="1">
      <alignment horizontal="left" vertical="center" wrapText="1"/>
      <protection/>
    </xf>
    <xf numFmtId="0" fontId="18" fillId="0" borderId="14" xfId="59" applyFont="1" applyFill="1" applyBorder="1" applyAlignment="1">
      <alignment vertical="center" wrapText="1"/>
      <protection/>
    </xf>
    <xf numFmtId="0" fontId="18" fillId="0" borderId="16" xfId="59" applyFont="1" applyFill="1" applyBorder="1" applyAlignment="1">
      <alignment vertical="center" wrapText="1"/>
      <protection/>
    </xf>
    <xf numFmtId="0" fontId="4" fillId="0" borderId="14" xfId="59" applyFont="1" applyFill="1" applyBorder="1" applyAlignment="1">
      <alignment vertical="center" wrapText="1"/>
      <protection/>
    </xf>
    <xf numFmtId="0" fontId="2" fillId="0" borderId="0" xfId="59" applyFont="1" applyFill="1">
      <alignment/>
      <protection/>
    </xf>
    <xf numFmtId="0" fontId="3" fillId="0" borderId="0" xfId="0" applyFont="1" applyAlignment="1">
      <alignment vertical="center"/>
    </xf>
    <xf numFmtId="0" fontId="2" fillId="0" borderId="14" xfId="58" applyFont="1" applyFill="1" applyBorder="1" applyAlignment="1">
      <alignment horizontal="left" vertical="center" wrapText="1"/>
      <protection/>
    </xf>
    <xf numFmtId="0" fontId="4" fillId="0" borderId="14" xfId="59" applyFont="1" applyBorder="1" applyAlignment="1">
      <alignment horizontal="left" vertical="center" wrapText="1"/>
      <protection/>
    </xf>
    <xf numFmtId="0" fontId="2" fillId="0" borderId="0" xfId="0" applyFont="1" applyBorder="1" applyAlignment="1">
      <alignment horizontal="left" wrapText="1"/>
    </xf>
    <xf numFmtId="0" fontId="12" fillId="0" borderId="0" xfId="0" applyFont="1" applyBorder="1" applyAlignment="1">
      <alignment horizontal="left" wrapText="1"/>
    </xf>
    <xf numFmtId="0" fontId="1" fillId="0" borderId="14" xfId="0" applyFont="1" applyBorder="1" applyAlignment="1">
      <alignment horizontal="center"/>
    </xf>
    <xf numFmtId="0" fontId="7"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25" fillId="0" borderId="0" xfId="0" applyFont="1"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0" fontId="25" fillId="0" borderId="0" xfId="0" applyFont="1" applyAlignment="1">
      <alignment/>
    </xf>
    <xf numFmtId="0" fontId="2" fillId="0" borderId="14" xfId="59" applyFont="1" applyBorder="1" applyAlignment="1">
      <alignment horizontal="left" vertical="center"/>
      <protection/>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xf>
    <xf numFmtId="0" fontId="2" fillId="0" borderId="15" xfId="59" applyFont="1" applyBorder="1" applyAlignment="1">
      <alignment horizontal="center" vertical="center" wrapText="1"/>
      <protection/>
    </xf>
    <xf numFmtId="0" fontId="1" fillId="0" borderId="14" xfId="59" applyFont="1" applyBorder="1" applyAlignment="1">
      <alignment horizontal="center" vertical="center" wrapText="1"/>
      <protection/>
    </xf>
    <xf numFmtId="0" fontId="2" fillId="0" borderId="14" xfId="58" applyFont="1" applyBorder="1" applyAlignment="1">
      <alignment horizontal="center"/>
      <protection/>
    </xf>
    <xf numFmtId="0" fontId="2" fillId="0" borderId="37" xfId="57" applyFont="1" applyBorder="1" applyAlignment="1">
      <alignment horizontal="center"/>
      <protection/>
    </xf>
    <xf numFmtId="0" fontId="4" fillId="0" borderId="17" xfId="57" applyFont="1" applyBorder="1" applyAlignment="1">
      <alignment horizontal="left" vertical="center" wrapText="1"/>
      <protection/>
    </xf>
    <xf numFmtId="0" fontId="2" fillId="0" borderId="17" xfId="57" applyFont="1" applyBorder="1">
      <alignment/>
      <protection/>
    </xf>
    <xf numFmtId="0" fontId="1" fillId="0" borderId="15" xfId="0" applyFont="1" applyBorder="1" applyAlignment="1">
      <alignment horizontal="center" vertical="center"/>
    </xf>
    <xf numFmtId="0" fontId="1" fillId="0" borderId="17"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1" fillId="0" borderId="15" xfId="58" applyFont="1" applyBorder="1">
      <alignment/>
      <protection/>
    </xf>
    <xf numFmtId="0" fontId="1" fillId="3" borderId="35" xfId="58" applyFont="1" applyFill="1" applyBorder="1">
      <alignment/>
      <protection/>
    </xf>
    <xf numFmtId="0" fontId="1" fillId="3" borderId="42" xfId="58" applyFont="1" applyFill="1" applyBorder="1">
      <alignment/>
      <protection/>
    </xf>
    <xf numFmtId="0" fontId="2" fillId="0" borderId="17" xfId="58" applyFont="1" applyFill="1" applyBorder="1" applyAlignment="1">
      <alignment horizontal="left" vertical="center" wrapText="1"/>
      <protection/>
    </xf>
    <xf numFmtId="0" fontId="2" fillId="0" borderId="15" xfId="58" applyFont="1" applyBorder="1" applyAlignment="1">
      <alignment horizontal="center"/>
      <protection/>
    </xf>
    <xf numFmtId="0" fontId="2" fillId="0" borderId="43" xfId="58" applyFont="1" applyFill="1" applyBorder="1" applyAlignment="1">
      <alignment horizontal="left" vertical="center" wrapText="1"/>
      <protection/>
    </xf>
    <xf numFmtId="0" fontId="2" fillId="0" borderId="44" xfId="58" applyFont="1" applyFill="1" applyBorder="1" applyAlignment="1">
      <alignment horizontal="left" vertical="center" wrapText="1"/>
      <protection/>
    </xf>
    <xf numFmtId="0" fontId="1" fillId="0" borderId="44" xfId="58" applyFont="1" applyBorder="1">
      <alignment/>
      <protection/>
    </xf>
    <xf numFmtId="0" fontId="1" fillId="0" borderId="18" xfId="58" applyFont="1" applyBorder="1">
      <alignment/>
      <protection/>
    </xf>
    <xf numFmtId="0" fontId="26" fillId="0" borderId="0" xfId="58" applyFont="1">
      <alignment/>
      <protection/>
    </xf>
    <xf numFmtId="0" fontId="1" fillId="0" borderId="15" xfId="58" applyFont="1" applyBorder="1" applyAlignment="1">
      <alignment horizontal="center" vertical="center"/>
      <protection/>
    </xf>
    <xf numFmtId="0" fontId="2" fillId="0" borderId="0" xfId="58" applyFont="1" applyBorder="1" applyAlignment="1">
      <alignment horizontal="center"/>
      <protection/>
    </xf>
    <xf numFmtId="0" fontId="1" fillId="0" borderId="0" xfId="58" applyFont="1" applyBorder="1" applyAlignment="1">
      <alignment horizontal="center" vertical="center"/>
      <protection/>
    </xf>
    <xf numFmtId="0" fontId="0" fillId="0" borderId="0" xfId="58" applyBorder="1">
      <alignment/>
      <protection/>
    </xf>
    <xf numFmtId="0" fontId="1" fillId="0" borderId="17" xfId="0" applyFont="1" applyBorder="1" applyAlignment="1">
      <alignment horizontal="center" vertical="center"/>
    </xf>
    <xf numFmtId="0" fontId="1" fillId="5" borderId="45" xfId="0" applyFont="1" applyFill="1" applyBorder="1" applyAlignment="1">
      <alignment vertical="center" wrapText="1"/>
    </xf>
    <xf numFmtId="0" fontId="1" fillId="5" borderId="14" xfId="0" applyFont="1" applyFill="1" applyBorder="1" applyAlignment="1">
      <alignment/>
    </xf>
    <xf numFmtId="0" fontId="1" fillId="5" borderId="14" xfId="0" applyFont="1" applyFill="1" applyBorder="1" applyAlignment="1">
      <alignment horizontal="center" vertical="center"/>
    </xf>
    <xf numFmtId="0" fontId="2" fillId="0" borderId="15" xfId="0" applyFont="1" applyBorder="1" applyAlignment="1">
      <alignment/>
    </xf>
    <xf numFmtId="0" fontId="2" fillId="0" borderId="14" xfId="0" applyFont="1" applyBorder="1" applyAlignment="1">
      <alignment horizontal="right"/>
    </xf>
    <xf numFmtId="0" fontId="1" fillId="3" borderId="33" xfId="0" applyFont="1" applyFill="1" applyBorder="1" applyAlignment="1">
      <alignment horizontal="right" wrapText="1"/>
    </xf>
    <xf numFmtId="0" fontId="1" fillId="3" borderId="34" xfId="0" applyFont="1" applyFill="1" applyBorder="1" applyAlignment="1">
      <alignment horizontal="right" wrapText="1"/>
    </xf>
    <xf numFmtId="0" fontId="25" fillId="3" borderId="0" xfId="0" applyFont="1" applyFill="1" applyAlignment="1">
      <alignment/>
    </xf>
    <xf numFmtId="0" fontId="1" fillId="3" borderId="33" xfId="0" applyFont="1" applyFill="1" applyBorder="1" applyAlignment="1">
      <alignment horizontal="right"/>
    </xf>
    <xf numFmtId="0" fontId="1" fillId="3" borderId="34" xfId="0" applyFont="1" applyFill="1" applyBorder="1" applyAlignment="1">
      <alignment horizontal="right"/>
    </xf>
    <xf numFmtId="0" fontId="0" fillId="3" borderId="0" xfId="0" applyFill="1" applyAlignment="1">
      <alignment/>
    </xf>
    <xf numFmtId="0" fontId="2" fillId="0" borderId="46" xfId="0" applyFont="1" applyBorder="1" applyAlignment="1">
      <alignment/>
    </xf>
    <xf numFmtId="0" fontId="2" fillId="0" borderId="47" xfId="0" applyFont="1" applyBorder="1" applyAlignment="1">
      <alignment/>
    </xf>
    <xf numFmtId="0" fontId="2" fillId="0" borderId="44" xfId="0" applyFont="1" applyBorder="1" applyAlignment="1">
      <alignment/>
    </xf>
    <xf numFmtId="0" fontId="2" fillId="0" borderId="20" xfId="0" applyFont="1" applyBorder="1" applyAlignment="1">
      <alignment/>
    </xf>
    <xf numFmtId="0" fontId="2" fillId="0" borderId="37" xfId="0" applyFont="1" applyBorder="1" applyAlignment="1">
      <alignment/>
    </xf>
    <xf numFmtId="0" fontId="2" fillId="0" borderId="18" xfId="0" applyFont="1" applyBorder="1" applyAlignment="1">
      <alignment/>
    </xf>
    <xf numFmtId="0" fontId="2" fillId="0" borderId="19" xfId="0" applyFont="1" applyBorder="1" applyAlignment="1">
      <alignment horizontal="right"/>
    </xf>
    <xf numFmtId="0" fontId="2" fillId="0" borderId="19" xfId="0" applyFont="1" applyBorder="1" applyAlignment="1">
      <alignment/>
    </xf>
    <xf numFmtId="0" fontId="2" fillId="0" borderId="24" xfId="0" applyFont="1" applyBorder="1" applyAlignment="1">
      <alignment/>
    </xf>
    <xf numFmtId="0" fontId="2" fillId="0" borderId="13" xfId="0" applyFont="1" applyBorder="1" applyAlignment="1">
      <alignment horizontal="right" vertical="center" wrapText="1"/>
    </xf>
    <xf numFmtId="0" fontId="2" fillId="0" borderId="11" xfId="0" applyFont="1" applyBorder="1" applyAlignment="1">
      <alignment horizontal="right" vertical="center" wrapText="1"/>
    </xf>
    <xf numFmtId="0" fontId="2" fillId="0" borderId="40" xfId="0" applyFont="1" applyBorder="1" applyAlignment="1">
      <alignment horizontal="right" vertical="center" wrapText="1"/>
    </xf>
    <xf numFmtId="0" fontId="2" fillId="0" borderId="48" xfId="59" applyFont="1" applyBorder="1" applyAlignment="1">
      <alignment horizontal="center" vertical="center" wrapText="1"/>
      <protection/>
    </xf>
    <xf numFmtId="0" fontId="1" fillId="0" borderId="14" xfId="59" applyFont="1" applyFill="1" applyBorder="1" applyAlignment="1" quotePrefix="1">
      <alignment horizontal="center" vertical="center" wrapText="1"/>
      <protection/>
    </xf>
    <xf numFmtId="2" fontId="2" fillId="0" borderId="0" xfId="59" applyNumberFormat="1" applyFont="1">
      <alignment/>
      <protection/>
    </xf>
    <xf numFmtId="2" fontId="11" fillId="0" borderId="0" xfId="59" applyNumberFormat="1" applyFont="1" applyFill="1" applyBorder="1" applyAlignment="1">
      <alignment horizontal="left" vertical="center" wrapText="1"/>
      <protection/>
    </xf>
    <xf numFmtId="2" fontId="2" fillId="0" borderId="0" xfId="59" applyNumberFormat="1" applyFont="1" applyBorder="1">
      <alignment/>
      <protection/>
    </xf>
    <xf numFmtId="2" fontId="15" fillId="0" borderId="0" xfId="0" applyNumberFormat="1" applyFont="1" applyAlignment="1">
      <alignment horizontal="left"/>
    </xf>
    <xf numFmtId="2" fontId="2" fillId="33" borderId="14" xfId="59" applyNumberFormat="1" applyFont="1" applyFill="1" applyBorder="1" applyAlignment="1">
      <alignment horizontal="center" vertical="center"/>
      <protection/>
    </xf>
    <xf numFmtId="2" fontId="2" fillId="0" borderId="14" xfId="59" applyNumberFormat="1" applyFont="1" applyBorder="1" applyAlignment="1">
      <alignment horizontal="right" vertical="center"/>
      <protection/>
    </xf>
    <xf numFmtId="2" fontId="2" fillId="0" borderId="14" xfId="59" applyNumberFormat="1" applyFont="1" applyBorder="1" applyAlignment="1">
      <alignment horizontal="right" vertical="center" wrapText="1"/>
      <protection/>
    </xf>
    <xf numFmtId="2" fontId="4" fillId="0" borderId="14" xfId="59" applyNumberFormat="1" applyFont="1" applyFill="1" applyBorder="1" applyAlignment="1">
      <alignment vertical="center" wrapText="1"/>
      <protection/>
    </xf>
    <xf numFmtId="2" fontId="2" fillId="0" borderId="14" xfId="59" applyNumberFormat="1" applyFont="1" applyFill="1" applyBorder="1" applyAlignment="1">
      <alignment horizontal="right" vertical="center"/>
      <protection/>
    </xf>
    <xf numFmtId="2" fontId="2" fillId="0" borderId="0" xfId="59" applyNumberFormat="1" applyFont="1" applyAlignment="1">
      <alignment vertical="center"/>
      <protection/>
    </xf>
    <xf numFmtId="0" fontId="2" fillId="0" borderId="15" xfId="59" applyFont="1" applyFill="1" applyBorder="1" applyAlignment="1">
      <alignment horizontal="left" vertical="center" wrapText="1"/>
      <protection/>
    </xf>
    <xf numFmtId="0" fontId="1" fillId="0" borderId="15" xfId="59" applyFont="1" applyBorder="1" applyAlignment="1">
      <alignment horizontal="center" vertical="center" wrapText="1"/>
      <protection/>
    </xf>
    <xf numFmtId="0" fontId="2" fillId="0" borderId="14" xfId="59" applyFont="1" applyBorder="1">
      <alignment/>
      <protection/>
    </xf>
    <xf numFmtId="0" fontId="7" fillId="0" borderId="14" xfId="59" applyFont="1" applyFill="1" applyBorder="1" applyAlignment="1">
      <alignment horizontal="center" vertical="center" wrapText="1"/>
      <protection/>
    </xf>
    <xf numFmtId="0" fontId="2" fillId="0" borderId="15" xfId="0" applyFont="1" applyBorder="1" applyAlignment="1">
      <alignment horizontal="left" vertical="center" wrapText="1"/>
    </xf>
    <xf numFmtId="0" fontId="2" fillId="0" borderId="15" xfId="0" applyFont="1" applyBorder="1" applyAlignment="1">
      <alignment horizontal="right" vertical="center" wrapText="1"/>
    </xf>
    <xf numFmtId="0" fontId="2" fillId="0" borderId="17" xfId="0" applyFont="1" applyBorder="1" applyAlignment="1">
      <alignment horizontal="right" vertical="center" wrapText="1"/>
    </xf>
    <xf numFmtId="0" fontId="1" fillId="0" borderId="14" xfId="0" applyFont="1" applyFill="1" applyBorder="1" applyAlignment="1">
      <alignment horizontal="right" vertical="center" wrapText="1"/>
    </xf>
    <xf numFmtId="0" fontId="1" fillId="0" borderId="14" xfId="0" applyFont="1" applyBorder="1" applyAlignment="1">
      <alignment horizontal="right"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5" xfId="0" applyFont="1" applyFill="1" applyBorder="1" applyAlignment="1">
      <alignment horizontal="right" vertical="center" wrapText="1"/>
    </xf>
    <xf numFmtId="0" fontId="1" fillId="0" borderId="17" xfId="0" applyFont="1" applyFill="1" applyBorder="1" applyAlignment="1">
      <alignment horizontal="right" vertical="center" wrapText="1"/>
    </xf>
    <xf numFmtId="0" fontId="1" fillId="0" borderId="17" xfId="0" applyFont="1" applyBorder="1" applyAlignment="1">
      <alignment/>
    </xf>
    <xf numFmtId="0" fontId="1" fillId="0" borderId="17" xfId="0" applyFont="1" applyBorder="1" applyAlignment="1">
      <alignment vertical="top" wrapText="1"/>
    </xf>
    <xf numFmtId="4" fontId="1" fillId="0" borderId="14" xfId="58" applyNumberFormat="1" applyFont="1" applyBorder="1" applyAlignment="1">
      <alignment horizontal="right" vertical="center" wrapText="1"/>
      <protection/>
    </xf>
    <xf numFmtId="0" fontId="1" fillId="3" borderId="33" xfId="58" applyFont="1" applyFill="1" applyBorder="1" applyAlignment="1">
      <alignment horizontal="center"/>
      <protection/>
    </xf>
    <xf numFmtId="4" fontId="1" fillId="3" borderId="33" xfId="58" applyNumberFormat="1" applyFont="1" applyFill="1" applyBorder="1">
      <alignment/>
      <protection/>
    </xf>
    <xf numFmtId="0" fontId="2" fillId="0" borderId="22" xfId="58" applyFont="1" applyFill="1" applyBorder="1" applyAlignment="1">
      <alignment horizontal="center"/>
      <protection/>
    </xf>
    <xf numFmtId="4" fontId="2" fillId="0" borderId="22" xfId="58" applyNumberFormat="1" applyFont="1" applyFill="1" applyBorder="1" applyAlignment="1">
      <alignment horizontal="right"/>
      <protection/>
    </xf>
    <xf numFmtId="4" fontId="2" fillId="0" borderId="14" xfId="58" applyNumberFormat="1" applyFont="1" applyFill="1" applyBorder="1" applyAlignment="1">
      <alignment horizontal="right"/>
      <protection/>
    </xf>
    <xf numFmtId="4" fontId="2" fillId="0" borderId="36" xfId="58" applyNumberFormat="1" applyFont="1" applyFill="1" applyBorder="1" applyAlignment="1">
      <alignment horizontal="right"/>
      <protection/>
    </xf>
    <xf numFmtId="0" fontId="2" fillId="0" borderId="14" xfId="58" applyFont="1" applyFill="1" applyBorder="1" applyAlignment="1">
      <alignment horizontal="center"/>
      <protection/>
    </xf>
    <xf numFmtId="0" fontId="1" fillId="0" borderId="17" xfId="58" applyFont="1" applyBorder="1" applyAlignment="1">
      <alignment horizontal="center"/>
      <protection/>
    </xf>
    <xf numFmtId="4" fontId="1" fillId="0" borderId="17" xfId="58" applyNumberFormat="1" applyFont="1" applyBorder="1" applyAlignment="1">
      <alignment horizontal="right"/>
      <protection/>
    </xf>
    <xf numFmtId="4" fontId="1" fillId="0" borderId="14" xfId="58" applyNumberFormat="1" applyFont="1" applyBorder="1" applyAlignment="1">
      <alignment horizontal="right"/>
      <protection/>
    </xf>
    <xf numFmtId="4" fontId="2" fillId="0" borderId="14" xfId="58" applyNumberFormat="1" applyFont="1" applyBorder="1" applyAlignment="1">
      <alignment horizontal="right"/>
      <protection/>
    </xf>
    <xf numFmtId="0" fontId="1" fillId="0" borderId="14" xfId="58" applyFont="1" applyBorder="1" applyAlignment="1">
      <alignment horizontal="center"/>
      <protection/>
    </xf>
    <xf numFmtId="4" fontId="1" fillId="0" borderId="14" xfId="58" applyNumberFormat="1" applyFont="1" applyFill="1" applyBorder="1" applyAlignment="1">
      <alignment horizontal="right"/>
      <protection/>
    </xf>
    <xf numFmtId="0" fontId="1" fillId="5" borderId="49" xfId="0" applyFont="1" applyFill="1" applyBorder="1" applyAlignment="1">
      <alignment vertical="center" wrapText="1"/>
    </xf>
    <xf numFmtId="4" fontId="2" fillId="0" borderId="14" xfId="0" applyNumberFormat="1" applyFont="1" applyFill="1" applyBorder="1" applyAlignment="1">
      <alignment vertical="center" wrapText="1"/>
    </xf>
    <xf numFmtId="4" fontId="2" fillId="0" borderId="14" xfId="0" applyNumberFormat="1" applyFont="1" applyBorder="1" applyAlignment="1">
      <alignment/>
    </xf>
    <xf numFmtId="4" fontId="1" fillId="5" borderId="50" xfId="0" applyNumberFormat="1" applyFont="1" applyFill="1" applyBorder="1" applyAlignment="1">
      <alignment/>
    </xf>
    <xf numFmtId="4" fontId="1" fillId="5" borderId="51" xfId="0" applyNumberFormat="1" applyFont="1" applyFill="1" applyBorder="1" applyAlignment="1">
      <alignment/>
    </xf>
    <xf numFmtId="4" fontId="2" fillId="0" borderId="14" xfId="0" applyNumberFormat="1" applyFont="1" applyBorder="1" applyAlignment="1">
      <alignment/>
    </xf>
    <xf numFmtId="0" fontId="2" fillId="0" borderId="48" xfId="59" applyFont="1" applyFill="1" applyBorder="1" applyAlignment="1">
      <alignment horizontal="center" vertical="center" wrapText="1"/>
      <protection/>
    </xf>
    <xf numFmtId="0" fontId="2" fillId="0" borderId="48" xfId="59" applyFont="1" applyBorder="1" applyAlignment="1">
      <alignment horizontal="center" vertical="center"/>
      <protection/>
    </xf>
    <xf numFmtId="0" fontId="11" fillId="0" borderId="14" xfId="59" applyFont="1" applyBorder="1" applyAlignment="1">
      <alignment horizontal="center" vertical="center" wrapText="1"/>
      <protection/>
    </xf>
    <xf numFmtId="0" fontId="1" fillId="0" borderId="14" xfId="59" applyFont="1" applyBorder="1" applyAlignment="1" quotePrefix="1">
      <alignment horizontal="center" vertical="center" wrapText="1"/>
      <protection/>
    </xf>
    <xf numFmtId="10" fontId="1" fillId="35" borderId="14" xfId="62" applyNumberFormat="1" applyFont="1" applyFill="1" applyBorder="1" applyAlignment="1">
      <alignment horizontal="right" vertical="center"/>
    </xf>
    <xf numFmtId="0" fontId="1" fillId="0" borderId="14" xfId="59" applyFont="1" applyBorder="1" applyAlignment="1">
      <alignment vertical="center" wrapText="1"/>
      <protection/>
    </xf>
    <xf numFmtId="0" fontId="1" fillId="0" borderId="14" xfId="59" applyFont="1" applyBorder="1" applyAlignment="1">
      <alignment vertical="center"/>
      <protection/>
    </xf>
    <xf numFmtId="10" fontId="1" fillId="35" borderId="14" xfId="59" applyNumberFormat="1" applyFont="1" applyFill="1" applyBorder="1" applyAlignment="1">
      <alignment horizontal="right" vertical="center" wrapText="1"/>
      <protection/>
    </xf>
    <xf numFmtId="0" fontId="11" fillId="35" borderId="14" xfId="59" applyFont="1" applyFill="1" applyBorder="1" applyAlignment="1">
      <alignment horizontal="right" vertical="center" wrapText="1"/>
      <protection/>
    </xf>
    <xf numFmtId="10" fontId="1" fillId="35" borderId="14" xfId="59" applyNumberFormat="1" applyFont="1" applyFill="1" applyBorder="1" applyAlignment="1">
      <alignment horizontal="right" vertical="center"/>
      <protection/>
    </xf>
    <xf numFmtId="10" fontId="1" fillId="35" borderId="14" xfId="59" applyNumberFormat="1" applyFont="1" applyFill="1" applyBorder="1" applyAlignment="1">
      <alignment vertical="center"/>
      <protection/>
    </xf>
    <xf numFmtId="0" fontId="1" fillId="0" borderId="47"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1" fillId="0" borderId="52" xfId="0" applyFont="1" applyFill="1" applyBorder="1" applyAlignment="1">
      <alignment horizontal="right" vertical="center" wrapText="1"/>
    </xf>
    <xf numFmtId="0" fontId="2" fillId="0" borderId="53" xfId="0" applyFont="1" applyBorder="1" applyAlignment="1">
      <alignment horizontal="left" vertical="center" wrapText="1"/>
    </xf>
    <xf numFmtId="0" fontId="2" fillId="0" borderId="15" xfId="0" applyFont="1" applyBorder="1" applyAlignment="1">
      <alignment vertical="top" wrapText="1"/>
    </xf>
    <xf numFmtId="4" fontId="2" fillId="0" borderId="17" xfId="58" applyNumberFormat="1" applyFont="1" applyFill="1" applyBorder="1" applyAlignment="1">
      <alignment horizontal="right"/>
      <protection/>
    </xf>
    <xf numFmtId="0" fontId="2" fillId="0" borderId="14" xfId="58" applyNumberFormat="1" applyFont="1" applyFill="1" applyBorder="1" applyAlignment="1">
      <alignment horizontal="center"/>
      <protection/>
    </xf>
    <xf numFmtId="0" fontId="2" fillId="0" borderId="17" xfId="58" applyNumberFormat="1" applyFont="1" applyFill="1" applyBorder="1" applyAlignment="1">
      <alignment horizontal="center"/>
      <protection/>
    </xf>
    <xf numFmtId="0" fontId="1" fillId="0" borderId="14" xfId="58" applyNumberFormat="1" applyFont="1" applyBorder="1" applyAlignment="1">
      <alignment horizontal="center"/>
      <protection/>
    </xf>
    <xf numFmtId="0" fontId="2" fillId="0" borderId="14" xfId="58" applyNumberFormat="1" applyFont="1" applyBorder="1" applyAlignment="1">
      <alignment horizontal="center"/>
      <protection/>
    </xf>
    <xf numFmtId="0" fontId="1" fillId="3" borderId="33" xfId="58" applyNumberFormat="1" applyFont="1" applyFill="1" applyBorder="1" applyAlignment="1">
      <alignment horizontal="center"/>
      <protection/>
    </xf>
    <xf numFmtId="4" fontId="1" fillId="3" borderId="33" xfId="58" applyNumberFormat="1" applyFont="1" applyFill="1" applyBorder="1" applyAlignment="1">
      <alignment horizontal="right"/>
      <protection/>
    </xf>
    <xf numFmtId="0" fontId="2" fillId="0" borderId="54" xfId="58" applyNumberFormat="1" applyFont="1" applyFill="1" applyBorder="1" applyAlignment="1">
      <alignment horizontal="center"/>
      <protection/>
    </xf>
    <xf numFmtId="4" fontId="2" fillId="0" borderId="54" xfId="58" applyNumberFormat="1" applyFont="1" applyFill="1" applyBorder="1" applyAlignment="1">
      <alignment horizontal="right"/>
      <protection/>
    </xf>
    <xf numFmtId="4" fontId="2" fillId="0" borderId="32" xfId="58" applyNumberFormat="1" applyFont="1" applyFill="1" applyBorder="1" applyAlignment="1">
      <alignment horizontal="right"/>
      <protection/>
    </xf>
    <xf numFmtId="4" fontId="2" fillId="0" borderId="20" xfId="58" applyNumberFormat="1" applyFont="1" applyFill="1" applyBorder="1" applyAlignment="1">
      <alignment horizontal="right"/>
      <protection/>
    </xf>
    <xf numFmtId="4" fontId="2" fillId="0" borderId="47" xfId="58" applyNumberFormat="1" applyFont="1" applyFill="1" applyBorder="1" applyAlignment="1">
      <alignment horizontal="right"/>
      <protection/>
    </xf>
    <xf numFmtId="4" fontId="1" fillId="0" borderId="20" xfId="58" applyNumberFormat="1" applyFont="1" applyBorder="1" applyAlignment="1">
      <alignment horizontal="right"/>
      <protection/>
    </xf>
    <xf numFmtId="4" fontId="2" fillId="0" borderId="20" xfId="58" applyNumberFormat="1" applyFont="1" applyBorder="1" applyAlignment="1">
      <alignment horizontal="right"/>
      <protection/>
    </xf>
    <xf numFmtId="0" fontId="25" fillId="0" borderId="0" xfId="58" applyFont="1">
      <alignment/>
      <protection/>
    </xf>
    <xf numFmtId="0" fontId="1" fillId="0" borderId="38" xfId="58" applyFont="1" applyBorder="1">
      <alignment/>
      <protection/>
    </xf>
    <xf numFmtId="0" fontId="1" fillId="0" borderId="15" xfId="58" applyNumberFormat="1" applyFont="1" applyBorder="1" applyAlignment="1">
      <alignment horizontal="center"/>
      <protection/>
    </xf>
    <xf numFmtId="4" fontId="1" fillId="0" borderId="15" xfId="58" applyNumberFormat="1" applyFont="1" applyBorder="1" applyAlignment="1">
      <alignment horizontal="right"/>
      <protection/>
    </xf>
    <xf numFmtId="4" fontId="1" fillId="0" borderId="37" xfId="58" applyNumberFormat="1" applyFont="1" applyBorder="1" applyAlignment="1">
      <alignment horizontal="right"/>
      <protection/>
    </xf>
    <xf numFmtId="4" fontId="1" fillId="0" borderId="15" xfId="58" applyNumberFormat="1" applyFont="1" applyFill="1" applyBorder="1" applyAlignment="1">
      <alignment horizontal="right"/>
      <protection/>
    </xf>
    <xf numFmtId="4" fontId="2" fillId="0" borderId="11" xfId="0" applyNumberFormat="1" applyFont="1" applyBorder="1" applyAlignment="1">
      <alignment horizontal="right"/>
    </xf>
    <xf numFmtId="4" fontId="1" fillId="5" borderId="50" xfId="0" applyNumberFormat="1" applyFont="1" applyFill="1" applyBorder="1" applyAlignment="1">
      <alignment/>
    </xf>
    <xf numFmtId="0" fontId="0" fillId="0" borderId="14" xfId="0" applyNumberFormat="1" applyFont="1" applyBorder="1" applyAlignment="1">
      <alignment/>
    </xf>
    <xf numFmtId="4" fontId="0" fillId="0" borderId="14" xfId="0" applyNumberFormat="1" applyFont="1" applyBorder="1" applyAlignment="1">
      <alignment/>
    </xf>
    <xf numFmtId="0" fontId="1" fillId="0" borderId="48" xfId="0" applyFont="1" applyBorder="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4" xfId="0" applyFont="1" applyBorder="1" applyAlignment="1">
      <alignment horizontal="center" wrapText="1"/>
    </xf>
    <xf numFmtId="0" fontId="1" fillId="3" borderId="55" xfId="0" applyFont="1" applyFill="1" applyBorder="1" applyAlignment="1">
      <alignment/>
    </xf>
    <xf numFmtId="0" fontId="2" fillId="0" borderId="56" xfId="0" applyFont="1" applyBorder="1" applyAlignment="1">
      <alignment/>
    </xf>
    <xf numFmtId="0" fontId="2" fillId="0" borderId="57" xfId="0" applyFont="1" applyBorder="1" applyAlignment="1">
      <alignment/>
    </xf>
    <xf numFmtId="0" fontId="2" fillId="0" borderId="58" xfId="0" applyFont="1" applyBorder="1" applyAlignment="1">
      <alignment/>
    </xf>
    <xf numFmtId="0" fontId="2" fillId="0" borderId="59" xfId="0" applyFont="1" applyBorder="1" applyAlignment="1">
      <alignment/>
    </xf>
    <xf numFmtId="0" fontId="1" fillId="3" borderId="35" xfId="0" applyFont="1" applyFill="1" applyBorder="1" applyAlignment="1">
      <alignment horizontal="right" wrapText="1"/>
    </xf>
    <xf numFmtId="0" fontId="2" fillId="0" borderId="46" xfId="0" applyFont="1" applyBorder="1" applyAlignment="1">
      <alignment horizontal="right"/>
    </xf>
    <xf numFmtId="0" fontId="2" fillId="0" borderId="44" xfId="0" applyFont="1" applyBorder="1" applyAlignment="1">
      <alignment horizontal="right"/>
    </xf>
    <xf numFmtId="0" fontId="2" fillId="0" borderId="38" xfId="0" applyFont="1" applyBorder="1" applyAlignment="1">
      <alignment horizontal="right"/>
    </xf>
    <xf numFmtId="0" fontId="1" fillId="3" borderId="35" xfId="0" applyFont="1" applyFill="1" applyBorder="1" applyAlignment="1">
      <alignment horizontal="right"/>
    </xf>
    <xf numFmtId="0" fontId="2" fillId="0" borderId="18" xfId="0" applyFont="1" applyBorder="1" applyAlignment="1">
      <alignment horizontal="right"/>
    </xf>
    <xf numFmtId="0" fontId="2" fillId="0" borderId="60" xfId="0" applyFont="1" applyBorder="1" applyAlignment="1">
      <alignment/>
    </xf>
    <xf numFmtId="0" fontId="0" fillId="0" borderId="44" xfId="0" applyNumberFormat="1" applyFont="1" applyBorder="1" applyAlignment="1">
      <alignment/>
    </xf>
    <xf numFmtId="0" fontId="0" fillId="0" borderId="20" xfId="0" applyFont="1" applyBorder="1" applyAlignment="1">
      <alignment/>
    </xf>
    <xf numFmtId="0" fontId="1" fillId="3" borderId="61" xfId="0" applyFont="1" applyFill="1" applyBorder="1" applyAlignment="1">
      <alignment horizontal="right"/>
    </xf>
    <xf numFmtId="0" fontId="1" fillId="3" borderId="54" xfId="0" applyFont="1" applyFill="1" applyBorder="1" applyAlignment="1">
      <alignment horizontal="right"/>
    </xf>
    <xf numFmtId="0" fontId="1" fillId="3" borderId="62" xfId="0" applyFont="1" applyFill="1" applyBorder="1" applyAlignment="1">
      <alignment horizontal="right"/>
    </xf>
    <xf numFmtId="0" fontId="2" fillId="0" borderId="43" xfId="0" applyFont="1" applyBorder="1" applyAlignment="1">
      <alignment horizontal="right"/>
    </xf>
    <xf numFmtId="0" fontId="2" fillId="0" borderId="36" xfId="0" applyFont="1" applyBorder="1" applyAlignment="1">
      <alignment horizontal="right"/>
    </xf>
    <xf numFmtId="0" fontId="2" fillId="0" borderId="32" xfId="0" applyFont="1" applyBorder="1" applyAlignment="1">
      <alignment horizontal="right"/>
    </xf>
    <xf numFmtId="0" fontId="2" fillId="0" borderId="20" xfId="0" applyFont="1" applyBorder="1" applyAlignment="1">
      <alignment horizontal="right"/>
    </xf>
    <xf numFmtId="0" fontId="2" fillId="0" borderId="24" xfId="0" applyFont="1" applyBorder="1" applyAlignment="1">
      <alignment horizontal="right"/>
    </xf>
    <xf numFmtId="4" fontId="12" fillId="5" borderId="14" xfId="0" applyNumberFormat="1" applyFont="1" applyFill="1" applyBorder="1" applyAlignment="1">
      <alignment/>
    </xf>
    <xf numFmtId="4" fontId="12" fillId="3" borderId="33" xfId="0" applyNumberFormat="1" applyFont="1" applyFill="1" applyBorder="1" applyAlignment="1">
      <alignment horizontal="right"/>
    </xf>
    <xf numFmtId="0" fontId="12" fillId="5" borderId="14" xfId="0" applyFont="1" applyFill="1" applyBorder="1" applyAlignment="1">
      <alignment/>
    </xf>
    <xf numFmtId="0" fontId="12" fillId="3" borderId="35" xfId="0" applyFont="1" applyFill="1" applyBorder="1" applyAlignment="1">
      <alignment horizontal="right"/>
    </xf>
    <xf numFmtId="3" fontId="4" fillId="0" borderId="14" xfId="59" applyNumberFormat="1" applyFont="1" applyBorder="1" applyAlignment="1">
      <alignment horizontal="right" vertical="center" wrapText="1"/>
      <protection/>
    </xf>
    <xf numFmtId="3" fontId="2" fillId="0" borderId="14" xfId="59" applyNumberFormat="1" applyFont="1" applyBorder="1" applyAlignment="1">
      <alignment horizontal="right" vertical="center"/>
      <protection/>
    </xf>
    <xf numFmtId="3" fontId="1" fillId="0" borderId="14" xfId="59" applyNumberFormat="1" applyFont="1" applyBorder="1" applyAlignment="1">
      <alignment horizontal="right" vertical="center" wrapText="1"/>
      <protection/>
    </xf>
    <xf numFmtId="3" fontId="1" fillId="0" borderId="14" xfId="59" applyNumberFormat="1" applyFont="1" applyBorder="1" applyAlignment="1">
      <alignment horizontal="center" vertical="center" wrapText="1"/>
      <protection/>
    </xf>
    <xf numFmtId="3" fontId="11" fillId="0" borderId="14" xfId="59" applyNumberFormat="1" applyFont="1" applyBorder="1" applyAlignment="1">
      <alignment horizontal="center" vertical="center" wrapText="1"/>
      <protection/>
    </xf>
    <xf numFmtId="3" fontId="1" fillId="0" borderId="14" xfId="59" applyNumberFormat="1" applyFont="1" applyBorder="1" applyAlignment="1" quotePrefix="1">
      <alignment horizontal="center" vertical="center" wrapText="1"/>
      <protection/>
    </xf>
    <xf numFmtId="3" fontId="1" fillId="0" borderId="14" xfId="59" applyNumberFormat="1" applyFont="1" applyFill="1" applyBorder="1" applyAlignment="1" quotePrefix="1">
      <alignment horizontal="center" vertical="center" wrapText="1"/>
      <protection/>
    </xf>
    <xf numFmtId="3" fontId="1" fillId="0" borderId="14" xfId="59" applyNumberFormat="1" applyFont="1" applyBorder="1" applyAlignment="1">
      <alignment horizontal="right" vertical="center"/>
      <protection/>
    </xf>
    <xf numFmtId="10" fontId="11" fillId="35" borderId="14" xfId="59" applyNumberFormat="1" applyFont="1" applyFill="1" applyBorder="1" applyAlignment="1">
      <alignment horizontal="right" vertical="center"/>
      <protection/>
    </xf>
    <xf numFmtId="10" fontId="11" fillId="35" borderId="14" xfId="59" applyNumberFormat="1" applyFont="1" applyFill="1" applyBorder="1" applyAlignment="1">
      <alignment horizontal="right" vertical="center" wrapText="1"/>
      <protection/>
    </xf>
    <xf numFmtId="3" fontId="2" fillId="0" borderId="17"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2" fillId="0" borderId="40" xfId="0" applyNumberFormat="1" applyFont="1" applyBorder="1" applyAlignment="1">
      <alignment horizontal="right" vertical="center" wrapText="1"/>
    </xf>
    <xf numFmtId="3" fontId="1" fillId="0" borderId="14" xfId="0" applyNumberFormat="1" applyFont="1" applyFill="1" applyBorder="1" applyAlignment="1">
      <alignment horizontal="right" vertical="center" wrapText="1"/>
    </xf>
    <xf numFmtId="3" fontId="1" fillId="0" borderId="11" xfId="0" applyNumberFormat="1" applyFont="1" applyBorder="1" applyAlignment="1">
      <alignment horizontal="right" vertical="center" wrapText="1"/>
    </xf>
    <xf numFmtId="3" fontId="2" fillId="0" borderId="17" xfId="0" applyNumberFormat="1" applyFont="1" applyBorder="1" applyAlignment="1">
      <alignment horizontal="right" vertical="center"/>
    </xf>
    <xf numFmtId="3" fontId="2" fillId="0" borderId="14" xfId="0" applyNumberFormat="1" applyFont="1" applyBorder="1" applyAlignment="1">
      <alignment horizontal="right" vertical="center"/>
    </xf>
    <xf numFmtId="3" fontId="1" fillId="0" borderId="17" xfId="0" applyNumberFormat="1" applyFont="1" applyBorder="1" applyAlignment="1">
      <alignment horizontal="right" vertical="center"/>
    </xf>
    <xf numFmtId="0" fontId="0" fillId="0" borderId="0" xfId="58" applyFont="1">
      <alignment/>
      <protection/>
    </xf>
    <xf numFmtId="4" fontId="1" fillId="0" borderId="44" xfId="58" applyNumberFormat="1" applyFont="1" applyBorder="1">
      <alignment/>
      <protection/>
    </xf>
    <xf numFmtId="4" fontId="1" fillId="0" borderId="14" xfId="58" applyNumberFormat="1" applyFont="1" applyBorder="1">
      <alignment/>
      <protection/>
    </xf>
    <xf numFmtId="4" fontId="1" fillId="0" borderId="20" xfId="58" applyNumberFormat="1" applyFont="1" applyBorder="1">
      <alignment/>
      <protection/>
    </xf>
    <xf numFmtId="4" fontId="25" fillId="0" borderId="0" xfId="58" applyNumberFormat="1" applyFont="1">
      <alignment/>
      <protection/>
    </xf>
    <xf numFmtId="0" fontId="1" fillId="0" borderId="14" xfId="58" applyNumberFormat="1" applyFont="1" applyBorder="1">
      <alignment/>
      <protection/>
    </xf>
    <xf numFmtId="0" fontId="2" fillId="0" borderId="14" xfId="58" applyFont="1" applyFill="1" applyBorder="1" applyAlignment="1">
      <alignment horizontal="right" vertical="center"/>
      <protection/>
    </xf>
    <xf numFmtId="4" fontId="22" fillId="36" borderId="11" xfId="0" applyNumberFormat="1" applyFont="1" applyFill="1" applyBorder="1" applyAlignment="1">
      <alignment horizontal="right" vertical="center"/>
    </xf>
    <xf numFmtId="4" fontId="2" fillId="0" borderId="14" xfId="42" applyNumberFormat="1" applyFont="1" applyFill="1" applyBorder="1" applyAlignment="1">
      <alignment horizontal="right" vertical="center"/>
    </xf>
    <xf numFmtId="4" fontId="2" fillId="0" borderId="17" xfId="42" applyNumberFormat="1" applyFont="1" applyFill="1" applyBorder="1" applyAlignment="1">
      <alignment horizontal="right" vertical="center"/>
    </xf>
    <xf numFmtId="4" fontId="2" fillId="0" borderId="14" xfId="42" applyNumberFormat="1" applyFont="1" applyBorder="1" applyAlignment="1">
      <alignment horizontal="right" vertical="center"/>
    </xf>
    <xf numFmtId="4" fontId="2" fillId="0" borderId="17" xfId="58" applyNumberFormat="1" applyFont="1" applyFill="1" applyBorder="1" applyAlignment="1">
      <alignment horizontal="right" vertical="center"/>
      <protection/>
    </xf>
    <xf numFmtId="0" fontId="2" fillId="0" borderId="14" xfId="58" applyFont="1" applyBorder="1" applyAlignment="1">
      <alignment horizontal="right" vertical="center"/>
      <protection/>
    </xf>
    <xf numFmtId="0" fontId="1" fillId="0" borderId="14" xfId="58" applyFont="1" applyBorder="1" applyAlignment="1">
      <alignment horizontal="right" vertical="center"/>
      <protection/>
    </xf>
    <xf numFmtId="4" fontId="37" fillId="36" borderId="11" xfId="0" applyNumberFormat="1" applyFont="1" applyFill="1" applyBorder="1" applyAlignment="1">
      <alignment horizontal="right" vertical="center"/>
    </xf>
    <xf numFmtId="4" fontId="1" fillId="0" borderId="14" xfId="42" applyNumberFormat="1" applyFont="1" applyBorder="1" applyAlignment="1">
      <alignment horizontal="right" vertical="center"/>
    </xf>
    <xf numFmtId="4" fontId="1" fillId="0" borderId="17" xfId="58" applyNumberFormat="1" applyFont="1" applyFill="1" applyBorder="1" applyAlignment="1">
      <alignment horizontal="right" vertical="center"/>
      <protection/>
    </xf>
    <xf numFmtId="4" fontId="1" fillId="0" borderId="14" xfId="58" applyNumberFormat="1" applyFont="1" applyBorder="1" applyAlignment="1">
      <alignment horizontal="right" vertical="center"/>
      <protection/>
    </xf>
    <xf numFmtId="0" fontId="2" fillId="0" borderId="36" xfId="58" applyFont="1" applyFill="1" applyBorder="1" applyAlignment="1">
      <alignment horizontal="right" vertical="center"/>
      <protection/>
    </xf>
    <xf numFmtId="4" fontId="22" fillId="36" borderId="63" xfId="0" applyNumberFormat="1" applyFont="1" applyFill="1" applyBorder="1" applyAlignment="1">
      <alignment horizontal="right" vertical="center"/>
    </xf>
    <xf numFmtId="4" fontId="2" fillId="0" borderId="36" xfId="42" applyNumberFormat="1" applyFont="1" applyFill="1" applyBorder="1" applyAlignment="1">
      <alignment horizontal="right" vertical="center"/>
    </xf>
    <xf numFmtId="4" fontId="2" fillId="0" borderId="36" xfId="42" applyNumberFormat="1" applyFont="1" applyBorder="1" applyAlignment="1">
      <alignment horizontal="right" vertical="center"/>
    </xf>
    <xf numFmtId="4" fontId="2" fillId="0" borderId="36" xfId="58" applyNumberFormat="1" applyFont="1" applyFill="1" applyBorder="1" applyAlignment="1">
      <alignment horizontal="right" vertical="center"/>
      <protection/>
    </xf>
    <xf numFmtId="4" fontId="2" fillId="0" borderId="32" xfId="58" applyNumberFormat="1" applyFont="1" applyFill="1" applyBorder="1" applyAlignment="1">
      <alignment horizontal="right" vertical="center"/>
      <protection/>
    </xf>
    <xf numFmtId="4" fontId="2" fillId="0" borderId="47" xfId="58" applyNumberFormat="1" applyFont="1" applyFill="1" applyBorder="1" applyAlignment="1">
      <alignment horizontal="right" vertical="center"/>
      <protection/>
    </xf>
    <xf numFmtId="4" fontId="1" fillId="0" borderId="47" xfId="58" applyNumberFormat="1" applyFont="1" applyFill="1" applyBorder="1" applyAlignment="1">
      <alignment horizontal="right" vertical="center"/>
      <protection/>
    </xf>
    <xf numFmtId="0" fontId="1" fillId="0" borderId="19" xfId="58" applyFont="1" applyBorder="1" applyAlignment="1">
      <alignment horizontal="right" vertical="center"/>
      <protection/>
    </xf>
    <xf numFmtId="4" fontId="37" fillId="36" borderId="27" xfId="0" applyNumberFormat="1" applyFont="1" applyFill="1" applyBorder="1" applyAlignment="1">
      <alignment horizontal="right" vertical="center"/>
    </xf>
    <xf numFmtId="4" fontId="1" fillId="0" borderId="19" xfId="42" applyNumberFormat="1" applyFont="1" applyBorder="1" applyAlignment="1">
      <alignment horizontal="right" vertical="center"/>
    </xf>
    <xf numFmtId="4" fontId="1" fillId="0" borderId="64" xfId="58" applyNumberFormat="1" applyFont="1" applyFill="1" applyBorder="1" applyAlignment="1">
      <alignment horizontal="right" vertical="center"/>
      <protection/>
    </xf>
    <xf numFmtId="4" fontId="1" fillId="0" borderId="65" xfId="58" applyNumberFormat="1" applyFont="1" applyFill="1" applyBorder="1" applyAlignment="1">
      <alignment horizontal="right" vertical="center"/>
      <protection/>
    </xf>
    <xf numFmtId="4" fontId="2" fillId="0" borderId="36" xfId="58" applyNumberFormat="1" applyFont="1" applyBorder="1" applyAlignment="1">
      <alignment horizontal="right" vertical="center"/>
      <protection/>
    </xf>
    <xf numFmtId="0" fontId="1" fillId="0" borderId="17" xfId="58" applyFont="1" applyBorder="1" applyAlignment="1">
      <alignment horizontal="center" vertical="center"/>
      <protection/>
    </xf>
    <xf numFmtId="0" fontId="1" fillId="3" borderId="33" xfId="58" applyFont="1" applyFill="1" applyBorder="1">
      <alignment/>
      <protection/>
    </xf>
    <xf numFmtId="4" fontId="2" fillId="0" borderId="14" xfId="0" applyNumberFormat="1" applyFont="1" applyFill="1" applyBorder="1" applyAlignment="1">
      <alignment horizontal="right" vertical="center" wrapText="1"/>
    </xf>
    <xf numFmtId="4" fontId="2" fillId="0" borderId="66" xfId="0" applyNumberFormat="1" applyFont="1" applyBorder="1" applyAlignment="1">
      <alignment horizontal="right"/>
    </xf>
    <xf numFmtId="4" fontId="1" fillId="5" borderId="67" xfId="0" applyNumberFormat="1" applyFont="1" applyFill="1" applyBorder="1" applyAlignment="1">
      <alignment horizontal="right"/>
    </xf>
    <xf numFmtId="0" fontId="1" fillId="35" borderId="1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1" fillId="35" borderId="33" xfId="0" applyFont="1" applyFill="1" applyBorder="1" applyAlignment="1">
      <alignment horizontal="left" vertical="center" wrapText="1"/>
    </xf>
    <xf numFmtId="0" fontId="1" fillId="35" borderId="33" xfId="0" applyFont="1" applyFill="1" applyBorder="1" applyAlignment="1">
      <alignment horizontal="right" vertical="center" wrapText="1"/>
    </xf>
    <xf numFmtId="0" fontId="1" fillId="35" borderId="34" xfId="0" applyFont="1" applyFill="1" applyBorder="1" applyAlignment="1">
      <alignment horizontal="right" vertical="center" wrapText="1"/>
    </xf>
    <xf numFmtId="0" fontId="1" fillId="35" borderId="68" xfId="0" applyFont="1" applyFill="1" applyBorder="1" applyAlignment="1">
      <alignment horizontal="left" vertical="center" wrapText="1"/>
    </xf>
    <xf numFmtId="3" fontId="1" fillId="35" borderId="67" xfId="0" applyNumberFormat="1" applyFont="1" applyFill="1" applyBorder="1" applyAlignment="1">
      <alignment horizontal="right" vertical="center" wrapText="1"/>
    </xf>
    <xf numFmtId="0" fontId="1" fillId="0" borderId="14" xfId="0" applyFont="1" applyFill="1" applyBorder="1" applyAlignment="1">
      <alignment horizontal="center" vertical="center" wrapText="1"/>
    </xf>
    <xf numFmtId="0" fontId="8" fillId="0" borderId="0" xfId="0" applyFont="1" applyAlignment="1">
      <alignment horizontal="left" wrapText="1"/>
    </xf>
    <xf numFmtId="0" fontId="8" fillId="0" borderId="14" xfId="0" applyFont="1" applyBorder="1" applyAlignment="1">
      <alignment horizontal="left" vertical="center" wrapText="1"/>
    </xf>
    <xf numFmtId="0" fontId="8" fillId="37" borderId="14" xfId="0" applyFont="1" applyFill="1" applyBorder="1" applyAlignment="1">
      <alignment horizontal="left" vertical="center" wrapText="1"/>
    </xf>
    <xf numFmtId="44" fontId="8" fillId="0" borderId="14" xfId="0" applyNumberFormat="1" applyFont="1" applyBorder="1" applyAlignment="1">
      <alignment horizontal="left" vertical="center" wrapText="1"/>
    </xf>
    <xf numFmtId="0" fontId="8" fillId="0" borderId="14" xfId="0" applyFont="1" applyFill="1" applyBorder="1" applyAlignment="1">
      <alignment horizontal="left" vertical="center" wrapText="1"/>
    </xf>
    <xf numFmtId="0" fontId="8" fillId="38" borderId="14" xfId="0" applyFont="1" applyFill="1" applyBorder="1" applyAlignment="1">
      <alignment horizontal="left" vertical="center" wrapText="1"/>
    </xf>
    <xf numFmtId="0" fontId="88" fillId="37" borderId="14" xfId="0" applyFont="1" applyFill="1" applyBorder="1" applyAlignment="1">
      <alignment horizontal="left" vertical="center" wrapText="1"/>
    </xf>
    <xf numFmtId="44" fontId="8" fillId="0" borderId="14" xfId="0" applyNumberFormat="1" applyFont="1" applyFill="1" applyBorder="1" applyAlignment="1">
      <alignment horizontal="left" vertical="center" wrapText="1"/>
    </xf>
    <xf numFmtId="0" fontId="8" fillId="0" borderId="0" xfId="0" applyFont="1" applyFill="1" applyAlignment="1">
      <alignment horizontal="left" wrapText="1"/>
    </xf>
    <xf numFmtId="8" fontId="8" fillId="0" borderId="14" xfId="0" applyNumberFormat="1" applyFont="1" applyBorder="1" applyAlignment="1">
      <alignment horizontal="left" vertical="center" wrapText="1"/>
    </xf>
    <xf numFmtId="8" fontId="8" fillId="0" borderId="14" xfId="0" applyNumberFormat="1"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8" fillId="0" borderId="19" xfId="0" applyFont="1" applyFill="1" applyBorder="1" applyAlignment="1">
      <alignment horizontal="left" vertical="center" wrapText="1"/>
    </xf>
    <xf numFmtId="0" fontId="8" fillId="37" borderId="19" xfId="0" applyFont="1" applyFill="1" applyBorder="1" applyAlignment="1">
      <alignment horizontal="left" vertical="center" wrapText="1"/>
    </xf>
    <xf numFmtId="0" fontId="8" fillId="38" borderId="19"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17" xfId="0" applyFont="1" applyBorder="1" applyAlignment="1">
      <alignment horizontal="left" vertical="center" wrapText="1"/>
    </xf>
    <xf numFmtId="0" fontId="8" fillId="37" borderId="17" xfId="0" applyFont="1" applyFill="1" applyBorder="1" applyAlignment="1">
      <alignment horizontal="left" vertical="center" wrapText="1"/>
    </xf>
    <xf numFmtId="0" fontId="8" fillId="0" borderId="14" xfId="0" applyFont="1" applyBorder="1" applyAlignment="1">
      <alignment horizontal="left" vertical="center"/>
    </xf>
    <xf numFmtId="0" fontId="8" fillId="38" borderId="14" xfId="0" applyFont="1" applyFill="1" applyBorder="1" applyAlignment="1">
      <alignment horizontal="left" vertical="center"/>
    </xf>
    <xf numFmtId="0" fontId="8" fillId="0" borderId="0" xfId="0" applyFont="1" applyAlignment="1">
      <alignment horizontal="justify"/>
    </xf>
    <xf numFmtId="0" fontId="8" fillId="0" borderId="0" xfId="0" applyFont="1" applyAlignment="1">
      <alignment horizontal="center" wrapText="1"/>
    </xf>
    <xf numFmtId="0" fontId="8" fillId="38" borderId="0" xfId="0" applyFont="1" applyFill="1" applyAlignment="1">
      <alignment horizontal="left" wrapText="1"/>
    </xf>
    <xf numFmtId="0" fontId="1" fillId="0" borderId="17"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Border="1" applyAlignment="1">
      <alignment horizontal="right" vertical="center" wrapText="1"/>
    </xf>
    <xf numFmtId="0" fontId="1" fillId="35" borderId="67" xfId="0" applyFont="1" applyFill="1" applyBorder="1" applyAlignment="1">
      <alignment horizontal="right" vertical="center" wrapText="1"/>
    </xf>
    <xf numFmtId="0" fontId="4" fillId="0" borderId="69" xfId="59" applyFont="1" applyFill="1" applyBorder="1" applyAlignment="1">
      <alignment horizontal="center" vertical="center" wrapText="1"/>
      <protection/>
    </xf>
    <xf numFmtId="0" fontId="2" fillId="38" borderId="14" xfId="59" applyFont="1" applyFill="1" applyBorder="1" applyAlignment="1">
      <alignment horizontal="right" vertical="center"/>
      <protection/>
    </xf>
    <xf numFmtId="0" fontId="1" fillId="38" borderId="14" xfId="59" applyFont="1" applyFill="1" applyBorder="1" applyAlignment="1" quotePrefix="1">
      <alignment horizontal="center" vertical="center" wrapText="1"/>
      <protection/>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xf numFmtId="0" fontId="1" fillId="0" borderId="11" xfId="0" applyFont="1" applyFill="1" applyBorder="1" applyAlignment="1">
      <alignment horizontal="center" vertical="top" wrapText="1"/>
    </xf>
    <xf numFmtId="4" fontId="1" fillId="5" borderId="14" xfId="0" applyNumberFormat="1" applyFont="1" applyFill="1" applyBorder="1" applyAlignment="1">
      <alignment/>
    </xf>
    <xf numFmtId="4" fontId="1" fillId="3" borderId="33" xfId="0" applyNumberFormat="1" applyFont="1" applyFill="1" applyBorder="1" applyAlignment="1">
      <alignment horizontal="right" wrapText="1"/>
    </xf>
    <xf numFmtId="4" fontId="1" fillId="3" borderId="34" xfId="0" applyNumberFormat="1" applyFont="1" applyFill="1" applyBorder="1" applyAlignment="1">
      <alignment horizontal="right" wrapText="1"/>
    </xf>
    <xf numFmtId="4" fontId="2" fillId="0" borderId="17" xfId="0" applyNumberFormat="1" applyFont="1" applyBorder="1" applyAlignment="1">
      <alignment/>
    </xf>
    <xf numFmtId="4" fontId="2" fillId="0" borderId="47" xfId="0" applyNumberFormat="1" applyFont="1" applyBorder="1" applyAlignment="1">
      <alignment/>
    </xf>
    <xf numFmtId="4" fontId="2" fillId="0" borderId="20" xfId="0" applyNumberFormat="1" applyFont="1" applyBorder="1" applyAlignment="1">
      <alignment/>
    </xf>
    <xf numFmtId="0" fontId="2" fillId="0" borderId="54" xfId="58" applyFont="1" applyFill="1" applyBorder="1" applyAlignment="1">
      <alignment horizontal="center"/>
      <protection/>
    </xf>
    <xf numFmtId="0" fontId="1" fillId="0" borderId="19" xfId="58" applyFont="1" applyBorder="1" applyAlignment="1">
      <alignment horizontal="center"/>
      <protection/>
    </xf>
    <xf numFmtId="4" fontId="1" fillId="0" borderId="19" xfId="58" applyNumberFormat="1" applyFont="1" applyBorder="1" applyAlignment="1">
      <alignment horizontal="right"/>
      <protection/>
    </xf>
    <xf numFmtId="4" fontId="1" fillId="0" borderId="19" xfId="58" applyNumberFormat="1" applyFont="1" applyFill="1" applyBorder="1" applyAlignment="1">
      <alignment horizontal="right"/>
      <protection/>
    </xf>
    <xf numFmtId="4" fontId="1" fillId="0" borderId="24" xfId="58" applyNumberFormat="1" applyFont="1" applyBorder="1" applyAlignment="1">
      <alignment horizontal="right"/>
      <protection/>
    </xf>
    <xf numFmtId="0" fontId="1" fillId="3" borderId="64" xfId="58" applyFont="1" applyFill="1" applyBorder="1" applyAlignment="1">
      <alignment horizontal="center"/>
      <protection/>
    </xf>
    <xf numFmtId="4" fontId="1" fillId="3" borderId="64" xfId="58" applyNumberFormat="1" applyFont="1" applyFill="1" applyBorder="1" applyAlignment="1">
      <alignment horizontal="right"/>
      <protection/>
    </xf>
    <xf numFmtId="4" fontId="2" fillId="0" borderId="11" xfId="0" applyNumberFormat="1" applyFont="1" applyFill="1" applyBorder="1" applyAlignment="1">
      <alignment horizontal="right" vertical="center" wrapText="1"/>
    </xf>
    <xf numFmtId="4" fontId="2" fillId="0" borderId="40" xfId="0" applyNumberFormat="1" applyFont="1" applyBorder="1" applyAlignment="1">
      <alignment horizontal="right"/>
    </xf>
    <xf numFmtId="4" fontId="2" fillId="0" borderId="40" xfId="0" applyNumberFormat="1" applyFont="1" applyFill="1" applyBorder="1" applyAlignment="1">
      <alignment horizontal="right"/>
    </xf>
    <xf numFmtId="4" fontId="2" fillId="38" borderId="11" xfId="0" applyNumberFormat="1" applyFont="1" applyFill="1" applyBorder="1" applyAlignment="1">
      <alignment horizontal="right" vertical="center" wrapText="1"/>
    </xf>
    <xf numFmtId="4" fontId="2" fillId="38" borderId="40" xfId="0" applyNumberFormat="1" applyFont="1" applyFill="1" applyBorder="1" applyAlignment="1">
      <alignment horizontal="right"/>
    </xf>
    <xf numFmtId="0" fontId="1" fillId="35" borderId="14" xfId="0" applyFont="1" applyFill="1" applyBorder="1" applyAlignment="1">
      <alignment horizontal="center" vertical="center" wrapText="1"/>
    </xf>
    <xf numFmtId="0" fontId="1" fillId="3" borderId="42" xfId="0" applyFont="1" applyFill="1" applyBorder="1" applyAlignment="1">
      <alignment horizontal="right"/>
    </xf>
    <xf numFmtId="0" fontId="1" fillId="3" borderId="64" xfId="0" applyFont="1" applyFill="1" applyBorder="1" applyAlignment="1">
      <alignment horizontal="right"/>
    </xf>
    <xf numFmtId="4" fontId="1" fillId="3" borderId="64" xfId="0" applyNumberFormat="1" applyFont="1" applyFill="1" applyBorder="1" applyAlignment="1">
      <alignment horizontal="right"/>
    </xf>
    <xf numFmtId="0" fontId="1" fillId="3" borderId="65" xfId="0" applyFont="1" applyFill="1" applyBorder="1" applyAlignment="1">
      <alignment horizontal="right"/>
    </xf>
    <xf numFmtId="0" fontId="8" fillId="0" borderId="14" xfId="0" applyFont="1" applyBorder="1" applyAlignment="1">
      <alignment horizontal="center" vertical="center" wrapText="1"/>
    </xf>
    <xf numFmtId="0" fontId="44" fillId="0" borderId="14" xfId="0" applyFont="1" applyBorder="1" applyAlignment="1">
      <alignment horizontal="left" vertical="center" wrapText="1"/>
    </xf>
    <xf numFmtId="44" fontId="8" fillId="0" borderId="14"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4" fontId="8" fillId="0" borderId="14" xfId="0" applyNumberFormat="1" applyFont="1" applyFill="1" applyBorder="1" applyAlignment="1">
      <alignment horizontal="center" vertical="center" wrapText="1"/>
    </xf>
    <xf numFmtId="44" fontId="8" fillId="38" borderId="14" xfId="0" applyNumberFormat="1" applyFont="1" applyFill="1" applyBorder="1" applyAlignment="1">
      <alignment horizontal="center" vertical="center" wrapText="1"/>
    </xf>
    <xf numFmtId="8" fontId="8" fillId="38"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8" fontId="8" fillId="0" borderId="14" xfId="0" applyNumberFormat="1" applyFont="1" applyBorder="1" applyAlignment="1">
      <alignment horizontal="center" vertical="center" wrapText="1"/>
    </xf>
    <xf numFmtId="8" fontId="8" fillId="0" borderId="14"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44" fontId="8" fillId="0" borderId="19" xfId="0" applyNumberFormat="1" applyFont="1" applyFill="1" applyBorder="1" applyAlignment="1">
      <alignment horizontal="center" vertical="center" wrapText="1"/>
    </xf>
    <xf numFmtId="8" fontId="8" fillId="0" borderId="17" xfId="0" applyNumberFormat="1" applyFont="1" applyBorder="1" applyAlignment="1">
      <alignment horizontal="center" vertical="center" wrapText="1"/>
    </xf>
    <xf numFmtId="8" fontId="8" fillId="37" borderId="14" xfId="0" applyNumberFormat="1" applyFont="1" applyFill="1" applyBorder="1" applyAlignment="1">
      <alignment horizontal="center" vertical="center" wrapText="1"/>
    </xf>
    <xf numFmtId="0" fontId="8" fillId="37" borderId="14" xfId="0" applyFont="1" applyFill="1" applyBorder="1" applyAlignment="1">
      <alignment horizontal="center" vertical="center" wrapText="1"/>
    </xf>
    <xf numFmtId="44" fontId="8" fillId="0" borderId="0" xfId="0" applyNumberFormat="1" applyFont="1" applyAlignment="1">
      <alignment horizontal="center" wrapText="1"/>
    </xf>
    <xf numFmtId="0" fontId="8" fillId="38" borderId="14" xfId="0" applyFont="1" applyFill="1" applyBorder="1" applyAlignment="1">
      <alignment horizontal="center" vertical="center" wrapText="1"/>
    </xf>
    <xf numFmtId="0" fontId="8" fillId="38" borderId="19" xfId="0" applyFont="1" applyFill="1" applyBorder="1" applyAlignment="1">
      <alignment horizontal="center" vertical="center" wrapText="1"/>
    </xf>
    <xf numFmtId="0" fontId="8" fillId="0" borderId="17" xfId="0" applyFont="1" applyBorder="1" applyAlignment="1">
      <alignment horizontal="center" vertical="center" wrapText="1"/>
    </xf>
    <xf numFmtId="169" fontId="8" fillId="0" borderId="14" xfId="0" applyNumberFormat="1" applyFont="1" applyBorder="1" applyAlignment="1">
      <alignment horizontal="center" vertical="center" wrapText="1"/>
    </xf>
    <xf numFmtId="169" fontId="8" fillId="38" borderId="14" xfId="0" applyNumberFormat="1" applyFont="1" applyFill="1" applyBorder="1" applyAlignment="1">
      <alignment horizontal="center" vertical="center" wrapText="1"/>
    </xf>
    <xf numFmtId="0" fontId="8" fillId="0" borderId="19" xfId="0" applyFont="1" applyBorder="1" applyAlignment="1">
      <alignment horizontal="center" vertical="center" wrapText="1"/>
    </xf>
    <xf numFmtId="0" fontId="89" fillId="0" borderId="14" xfId="0" applyFont="1" applyBorder="1" applyAlignment="1">
      <alignment horizontal="center" vertical="center"/>
    </xf>
    <xf numFmtId="0" fontId="89" fillId="0" borderId="14" xfId="0" applyFont="1" applyFill="1" applyBorder="1" applyAlignment="1">
      <alignment horizontal="center" vertical="center"/>
    </xf>
    <xf numFmtId="0" fontId="89" fillId="0" borderId="14" xfId="0" applyFont="1" applyFill="1" applyBorder="1" applyAlignment="1">
      <alignment horizontal="center" vertical="center" wrapText="1"/>
    </xf>
    <xf numFmtId="0" fontId="8" fillId="0" borderId="14" xfId="56" applyFont="1" applyFill="1" applyBorder="1" applyAlignment="1">
      <alignment horizontal="center" vertical="center" wrapText="1"/>
      <protection/>
    </xf>
    <xf numFmtId="0" fontId="8" fillId="0" borderId="14" xfId="0" applyFont="1" applyBorder="1" applyAlignment="1">
      <alignment horizontal="center" vertical="center"/>
    </xf>
    <xf numFmtId="0" fontId="8" fillId="0" borderId="14" xfId="52" applyFont="1" applyFill="1" applyBorder="1" applyAlignment="1">
      <alignment horizontal="center" vertical="center" wrapText="1"/>
      <protection/>
    </xf>
    <xf numFmtId="0" fontId="8" fillId="0" borderId="14" xfId="54" applyFont="1" applyFill="1" applyBorder="1" applyAlignment="1">
      <alignment horizontal="center" vertical="center" wrapText="1"/>
      <protection/>
    </xf>
    <xf numFmtId="0" fontId="8" fillId="0" borderId="14" xfId="55" applyFont="1" applyFill="1" applyBorder="1" applyAlignment="1">
      <alignment horizontal="center" vertical="center" wrapText="1"/>
      <protection/>
    </xf>
    <xf numFmtId="0" fontId="8" fillId="0" borderId="14" xfId="0" applyFont="1" applyFill="1" applyBorder="1" applyAlignment="1">
      <alignment horizontal="center" vertical="center"/>
    </xf>
    <xf numFmtId="0" fontId="8" fillId="0" borderId="14" xfId="53" applyFont="1" applyFill="1" applyBorder="1" applyAlignment="1">
      <alignment horizontal="center" vertical="center" wrapText="1"/>
      <protection/>
    </xf>
    <xf numFmtId="0" fontId="8" fillId="38" borderId="14" xfId="53" applyFont="1" applyFill="1" applyBorder="1" applyAlignment="1">
      <alignment horizontal="center" vertical="center" wrapText="1"/>
      <protection/>
    </xf>
    <xf numFmtId="0" fontId="2" fillId="0" borderId="70" xfId="0" applyFont="1" applyBorder="1" applyAlignment="1">
      <alignment horizontal="center" vertical="center" wrapText="1"/>
    </xf>
    <xf numFmtId="0" fontId="2" fillId="0" borderId="40" xfId="0" applyFont="1" applyBorder="1" applyAlignment="1">
      <alignment vertical="center" wrapText="1"/>
    </xf>
    <xf numFmtId="0" fontId="2" fillId="0" borderId="66" xfId="0" applyFont="1" applyBorder="1" applyAlignment="1">
      <alignment horizontal="center" vertical="top" wrapText="1"/>
    </xf>
    <xf numFmtId="0" fontId="1" fillId="0" borderId="14" xfId="0" applyFont="1" applyBorder="1" applyAlignment="1">
      <alignment vertical="center" wrapText="1"/>
    </xf>
    <xf numFmtId="0" fontId="2" fillId="0" borderId="14" xfId="0" applyFont="1" applyBorder="1" applyAlignment="1">
      <alignment horizontal="center" vertical="top" wrapText="1"/>
    </xf>
    <xf numFmtId="0" fontId="1" fillId="35" borderId="35" xfId="0" applyFont="1" applyFill="1" applyBorder="1" applyAlignment="1">
      <alignment horizontal="center" vertical="center" wrapText="1"/>
    </xf>
    <xf numFmtId="4" fontId="2" fillId="0" borderId="0" xfId="0" applyNumberFormat="1" applyFont="1" applyAlignment="1">
      <alignment/>
    </xf>
    <xf numFmtId="4" fontId="2" fillId="0" borderId="0" xfId="0" applyNumberFormat="1" applyFont="1" applyFill="1" applyAlignment="1">
      <alignment/>
    </xf>
    <xf numFmtId="4" fontId="1" fillId="0" borderId="0" xfId="0" applyNumberFormat="1" applyFont="1" applyAlignment="1">
      <alignment/>
    </xf>
    <xf numFmtId="0" fontId="1" fillId="0" borderId="22" xfId="0"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3" fontId="1" fillId="0" borderId="17" xfId="0" applyNumberFormat="1" applyFont="1" applyFill="1" applyBorder="1" applyAlignment="1">
      <alignment horizontal="right" vertical="center" wrapText="1"/>
    </xf>
    <xf numFmtId="3" fontId="1" fillId="35" borderId="33" xfId="0" applyNumberFormat="1" applyFont="1" applyFill="1" applyBorder="1" applyAlignment="1">
      <alignment horizontal="right" vertical="center" wrapText="1"/>
    </xf>
    <xf numFmtId="3" fontId="1" fillId="35" borderId="34" xfId="0" applyNumberFormat="1" applyFont="1" applyFill="1" applyBorder="1" applyAlignment="1">
      <alignment horizontal="right" vertical="center" wrapText="1"/>
    </xf>
    <xf numFmtId="0" fontId="6" fillId="0" borderId="43" xfId="0" applyFont="1" applyBorder="1" applyAlignment="1">
      <alignment horizontal="center" vertical="center" wrapText="1"/>
    </xf>
    <xf numFmtId="3" fontId="2" fillId="0" borderId="36" xfId="0" applyNumberFormat="1" applyFont="1" applyBorder="1" applyAlignment="1">
      <alignment horizontal="center" vertical="center" wrapText="1"/>
    </xf>
    <xf numFmtId="3" fontId="1" fillId="35" borderId="36"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3" fontId="1" fillId="35" borderId="64"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1" fillId="0" borderId="20" xfId="0" applyFont="1" applyFill="1" applyBorder="1" applyAlignment="1">
      <alignment horizontal="right" vertical="center" wrapText="1"/>
    </xf>
    <xf numFmtId="0" fontId="2" fillId="0" borderId="71" xfId="0" applyFont="1" applyBorder="1" applyAlignment="1">
      <alignment horizontal="center" vertical="center" wrapText="1"/>
    </xf>
    <xf numFmtId="0" fontId="2" fillId="0" borderId="39" xfId="0" applyFont="1" applyBorder="1" applyAlignment="1">
      <alignment horizontal="center" vertical="center" wrapText="1"/>
    </xf>
    <xf numFmtId="0" fontId="1" fillId="0" borderId="0" xfId="0" applyFont="1" applyFill="1" applyBorder="1" applyAlignment="1">
      <alignment horizontal="left" vertical="center"/>
    </xf>
    <xf numFmtId="0" fontId="2" fillId="0" borderId="7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3" xfId="0" applyFont="1" applyBorder="1" applyAlignment="1">
      <alignment horizontal="center" vertical="center" wrapText="1"/>
    </xf>
    <xf numFmtId="0" fontId="1" fillId="0" borderId="37" xfId="0" applyFont="1" applyFill="1" applyBorder="1" applyAlignment="1">
      <alignment horizontal="right" vertical="center" wrapText="1"/>
    </xf>
    <xf numFmtId="0" fontId="2" fillId="0" borderId="44" xfId="0" applyFont="1" applyBorder="1" applyAlignment="1">
      <alignment horizontal="center" vertical="center" wrapText="1"/>
    </xf>
    <xf numFmtId="0" fontId="2" fillId="0" borderId="44" xfId="0" applyFont="1" applyFill="1" applyBorder="1" applyAlignment="1">
      <alignment horizontal="center" vertical="center" wrapText="1"/>
    </xf>
    <xf numFmtId="3" fontId="1" fillId="0" borderId="20" xfId="0" applyNumberFormat="1" applyFont="1" applyFill="1" applyBorder="1" applyAlignment="1">
      <alignment horizontal="right" vertical="center" wrapText="1"/>
    </xf>
    <xf numFmtId="3" fontId="1" fillId="0" borderId="37" xfId="0" applyNumberFormat="1" applyFont="1" applyFill="1" applyBorder="1" applyAlignment="1">
      <alignment horizontal="right" vertical="center" wrapText="1"/>
    </xf>
    <xf numFmtId="3" fontId="1" fillId="0" borderId="47" xfId="0" applyNumberFormat="1" applyFont="1" applyFill="1" applyBorder="1" applyAlignment="1">
      <alignment horizontal="right" vertical="center" wrapText="1"/>
    </xf>
    <xf numFmtId="0" fontId="2" fillId="34" borderId="71"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0" borderId="74" xfId="0" applyFont="1" applyFill="1" applyBorder="1" applyAlignment="1">
      <alignment horizontal="left" vertical="center"/>
    </xf>
    <xf numFmtId="4" fontId="2" fillId="0" borderId="21" xfId="0" applyNumberFormat="1" applyFont="1" applyFill="1" applyBorder="1" applyAlignment="1">
      <alignment horizontal="right" vertical="center" wrapText="1"/>
    </xf>
    <xf numFmtId="0" fontId="2" fillId="0" borderId="39" xfId="0" applyFont="1" applyFill="1" applyBorder="1" applyAlignment="1">
      <alignment horizontal="left" vertical="center"/>
    </xf>
    <xf numFmtId="4" fontId="2" fillId="0" borderId="41" xfId="0" applyNumberFormat="1" applyFont="1" applyBorder="1" applyAlignment="1">
      <alignment horizontal="right"/>
    </xf>
    <xf numFmtId="4" fontId="1" fillId="5" borderId="75" xfId="0" applyNumberFormat="1" applyFont="1" applyFill="1" applyBorder="1" applyAlignment="1">
      <alignment horizontal="right"/>
    </xf>
    <xf numFmtId="0" fontId="1" fillId="0" borderId="46" xfId="0" applyFont="1" applyBorder="1" applyAlignment="1">
      <alignment horizontal="center" vertical="center"/>
    </xf>
    <xf numFmtId="0" fontId="2" fillId="0" borderId="44" xfId="0" applyFont="1" applyFill="1" applyBorder="1" applyAlignment="1">
      <alignment horizontal="left" vertical="center"/>
    </xf>
    <xf numFmtId="4" fontId="2" fillId="0" borderId="20" xfId="0" applyNumberFormat="1" applyFont="1" applyFill="1" applyBorder="1" applyAlignment="1">
      <alignment vertical="center" wrapText="1"/>
    </xf>
    <xf numFmtId="4" fontId="2" fillId="0" borderId="20" xfId="0" applyNumberFormat="1" applyFont="1" applyBorder="1" applyAlignment="1">
      <alignment/>
    </xf>
    <xf numFmtId="4" fontId="2" fillId="0" borderId="21" xfId="0" applyNumberFormat="1" applyFont="1" applyBorder="1" applyAlignment="1">
      <alignment horizontal="right"/>
    </xf>
    <xf numFmtId="4" fontId="1" fillId="5" borderId="51" xfId="0" applyNumberFormat="1" applyFont="1" applyFill="1" applyBorder="1" applyAlignment="1">
      <alignment/>
    </xf>
    <xf numFmtId="4" fontId="2" fillId="0" borderId="20" xfId="0" applyNumberFormat="1" applyFont="1" applyFill="1" applyBorder="1" applyAlignment="1">
      <alignment horizontal="right" vertical="center" wrapText="1"/>
    </xf>
    <xf numFmtId="0" fontId="2" fillId="0" borderId="71" xfId="0" applyFont="1" applyFill="1" applyBorder="1" applyAlignment="1">
      <alignment horizontal="left" vertical="center"/>
    </xf>
    <xf numFmtId="4" fontId="2" fillId="0" borderId="76" xfId="0" applyNumberFormat="1" applyFont="1" applyBorder="1" applyAlignment="1">
      <alignment horizontal="right"/>
    </xf>
    <xf numFmtId="0" fontId="1" fillId="0" borderId="42" xfId="0" applyFont="1" applyBorder="1" applyAlignment="1">
      <alignment horizontal="center" vertical="center"/>
    </xf>
    <xf numFmtId="0" fontId="0" fillId="0" borderId="0" xfId="0" applyFill="1" applyAlignment="1">
      <alignment/>
    </xf>
    <xf numFmtId="0" fontId="25" fillId="0" borderId="0" xfId="0" applyFont="1" applyFill="1" applyAlignment="1">
      <alignment/>
    </xf>
    <xf numFmtId="0" fontId="2" fillId="0" borderId="0" xfId="0" applyFont="1" applyFill="1" applyAlignment="1">
      <alignment wrapText="1"/>
    </xf>
    <xf numFmtId="0" fontId="1" fillId="0" borderId="0" xfId="0" applyFont="1" applyFill="1" applyAlignment="1">
      <alignment wrapText="1"/>
    </xf>
    <xf numFmtId="0" fontId="25" fillId="0" borderId="0" xfId="0" applyFont="1" applyFill="1" applyAlignment="1">
      <alignment wrapText="1"/>
    </xf>
    <xf numFmtId="0" fontId="1" fillId="38" borderId="14" xfId="59" applyFont="1" applyFill="1" applyBorder="1" applyAlignment="1">
      <alignment horizontal="center" vertical="center" wrapText="1"/>
      <protection/>
    </xf>
    <xf numFmtId="0" fontId="1" fillId="38" borderId="0" xfId="59" applyFont="1" applyFill="1" applyAlignment="1">
      <alignment horizontal="center" vertical="center"/>
      <protection/>
    </xf>
    <xf numFmtId="4" fontId="90" fillId="0" borderId="14" xfId="42" applyNumberFormat="1" applyFont="1" applyBorder="1" applyAlignment="1">
      <alignment horizontal="right" vertical="center"/>
    </xf>
    <xf numFmtId="0" fontId="90" fillId="38" borderId="54" xfId="58" applyNumberFormat="1" applyFont="1" applyFill="1" applyBorder="1" applyAlignment="1">
      <alignment horizontal="center"/>
      <protection/>
    </xf>
    <xf numFmtId="0" fontId="90" fillId="38" borderId="14" xfId="58" applyNumberFormat="1" applyFont="1" applyFill="1" applyBorder="1" applyAlignment="1">
      <alignment horizontal="center"/>
      <protection/>
    </xf>
    <xf numFmtId="4" fontId="90" fillId="38" borderId="54" xfId="58" applyNumberFormat="1" applyFont="1" applyFill="1" applyBorder="1" applyAlignment="1">
      <alignment horizontal="right"/>
      <protection/>
    </xf>
    <xf numFmtId="4" fontId="90" fillId="38" borderId="32" xfId="58" applyNumberFormat="1" applyFont="1" applyFill="1" applyBorder="1" applyAlignment="1">
      <alignment horizontal="right"/>
      <protection/>
    </xf>
    <xf numFmtId="4" fontId="38" fillId="39" borderId="0" xfId="0" applyNumberFormat="1" applyFont="1" applyFill="1" applyBorder="1" applyAlignment="1">
      <alignment horizontal="right" vertical="top"/>
    </xf>
    <xf numFmtId="4" fontId="1" fillId="3" borderId="34" xfId="58" applyNumberFormat="1" applyFont="1" applyFill="1" applyBorder="1">
      <alignment/>
      <protection/>
    </xf>
    <xf numFmtId="4" fontId="90" fillId="3" borderId="64" xfId="58" applyNumberFormat="1" applyFont="1" applyFill="1" applyBorder="1" applyAlignment="1">
      <alignment horizontal="right"/>
      <protection/>
    </xf>
    <xf numFmtId="4" fontId="90" fillId="0" borderId="14" xfId="58" applyNumberFormat="1" applyFont="1" applyFill="1" applyBorder="1" applyAlignment="1">
      <alignment horizontal="right"/>
      <protection/>
    </xf>
    <xf numFmtId="4" fontId="90" fillId="0" borderId="14" xfId="58" applyNumberFormat="1" applyFont="1" applyBorder="1" applyAlignment="1">
      <alignment horizontal="right"/>
      <protection/>
    </xf>
    <xf numFmtId="4" fontId="90" fillId="0" borderId="20" xfId="58" applyNumberFormat="1" applyFont="1" applyBorder="1" applyAlignment="1">
      <alignment horizontal="right"/>
      <protection/>
    </xf>
    <xf numFmtId="4" fontId="91" fillId="0" borderId="14" xfId="58" applyNumberFormat="1" applyFont="1" applyFill="1" applyBorder="1" applyAlignment="1">
      <alignment horizontal="right"/>
      <protection/>
    </xf>
    <xf numFmtId="4" fontId="90" fillId="3" borderId="33" xfId="58" applyNumberFormat="1" applyFont="1" applyFill="1" applyBorder="1" applyAlignment="1">
      <alignment horizontal="right"/>
      <protection/>
    </xf>
    <xf numFmtId="4" fontId="90" fillId="3" borderId="33" xfId="58" applyNumberFormat="1" applyFont="1" applyFill="1" applyBorder="1">
      <alignment/>
      <protection/>
    </xf>
    <xf numFmtId="4" fontId="91" fillId="0" borderId="22" xfId="58" applyNumberFormat="1" applyFont="1" applyFill="1" applyBorder="1" applyAlignment="1">
      <alignment horizontal="right"/>
      <protection/>
    </xf>
    <xf numFmtId="4" fontId="90" fillId="0" borderId="17" xfId="58" applyNumberFormat="1" applyFont="1" applyFill="1" applyBorder="1" applyAlignment="1">
      <alignment horizontal="right"/>
      <protection/>
    </xf>
    <xf numFmtId="4" fontId="1" fillId="0" borderId="14" xfId="58" applyNumberFormat="1" applyFont="1" applyFill="1" applyBorder="1" applyAlignment="1">
      <alignment horizontal="right" vertical="center" wrapText="1"/>
      <protection/>
    </xf>
    <xf numFmtId="0" fontId="4" fillId="0" borderId="14" xfId="59" applyFont="1" applyFill="1" applyBorder="1" applyAlignment="1">
      <alignment horizontal="right" vertical="center" wrapText="1"/>
      <protection/>
    </xf>
    <xf numFmtId="0" fontId="6" fillId="0" borderId="14" xfId="59" applyFont="1" applyFill="1" applyBorder="1" applyAlignment="1">
      <alignment horizontal="right" vertical="center" wrapText="1"/>
      <protection/>
    </xf>
    <xf numFmtId="0" fontId="1" fillId="0" borderId="14" xfId="59" applyFont="1" applyFill="1" applyBorder="1" applyAlignment="1">
      <alignment horizontal="right" vertical="center" wrapText="1"/>
      <protection/>
    </xf>
    <xf numFmtId="10" fontId="1" fillId="0" borderId="14" xfId="62" applyNumberFormat="1" applyFont="1" applyFill="1" applyBorder="1" applyAlignment="1">
      <alignment horizontal="right" vertical="center"/>
    </xf>
    <xf numFmtId="0" fontId="2" fillId="0" borderId="0" xfId="59" applyFont="1" applyFill="1" applyAlignment="1">
      <alignment horizontal="left" vertical="center" wrapText="1"/>
      <protection/>
    </xf>
    <xf numFmtId="0" fontId="91" fillId="0" borderId="14" xfId="59" applyFont="1" applyBorder="1" applyAlignment="1">
      <alignment horizontal="right" vertical="center"/>
      <protection/>
    </xf>
    <xf numFmtId="0" fontId="90" fillId="0" borderId="14" xfId="59" applyFont="1" applyBorder="1" applyAlignment="1">
      <alignment horizontal="right" vertical="center"/>
      <protection/>
    </xf>
    <xf numFmtId="10" fontId="90" fillId="35" borderId="14" xfId="62" applyNumberFormat="1" applyFont="1" applyFill="1" applyBorder="1" applyAlignment="1">
      <alignment horizontal="right" vertical="center"/>
    </xf>
    <xf numFmtId="0" fontId="91" fillId="38" borderId="14" xfId="59" applyFont="1" applyFill="1" applyBorder="1" applyAlignment="1">
      <alignment horizontal="right" vertical="center"/>
      <protection/>
    </xf>
    <xf numFmtId="0" fontId="90" fillId="38" borderId="14" xfId="59" applyFont="1" applyFill="1" applyBorder="1" applyAlignment="1">
      <alignment horizontal="right" vertical="center"/>
      <protection/>
    </xf>
    <xf numFmtId="0" fontId="92" fillId="0" borderId="15" xfId="59" applyFont="1" applyBorder="1" applyAlignment="1">
      <alignment horizontal="right" vertical="center" wrapText="1"/>
      <protection/>
    </xf>
    <xf numFmtId="0" fontId="90" fillId="0" borderId="15" xfId="59" applyFont="1" applyBorder="1" applyAlignment="1">
      <alignment horizontal="right" vertical="center"/>
      <protection/>
    </xf>
    <xf numFmtId="0" fontId="92" fillId="0" borderId="14" xfId="59" applyFont="1" applyBorder="1" applyAlignment="1">
      <alignment horizontal="right" vertical="center" wrapText="1"/>
      <protection/>
    </xf>
    <xf numFmtId="3" fontId="2" fillId="0" borderId="14" xfId="59" applyNumberFormat="1" applyFont="1" applyFill="1" applyBorder="1" applyAlignment="1">
      <alignment horizontal="right" vertical="center"/>
      <protection/>
    </xf>
    <xf numFmtId="3" fontId="1" fillId="0" borderId="14" xfId="59" applyNumberFormat="1" applyFont="1" applyFill="1" applyBorder="1" applyAlignment="1">
      <alignment horizontal="right" vertical="center"/>
      <protection/>
    </xf>
    <xf numFmtId="3" fontId="11" fillId="0" borderId="14" xfId="59" applyNumberFormat="1" applyFont="1" applyFill="1" applyBorder="1" applyAlignment="1">
      <alignment horizontal="center" vertical="center" wrapText="1"/>
      <protection/>
    </xf>
    <xf numFmtId="10" fontId="1" fillId="0" borderId="14" xfId="59" applyNumberFormat="1" applyFont="1" applyFill="1" applyBorder="1" applyAlignment="1">
      <alignment horizontal="right" vertical="center" wrapText="1"/>
      <protection/>
    </xf>
    <xf numFmtId="0" fontId="2" fillId="0" borderId="14" xfId="0" applyFont="1" applyFill="1" applyBorder="1" applyAlignment="1">
      <alignment vertical="center" wrapText="1"/>
    </xf>
    <xf numFmtId="3" fontId="1" fillId="0" borderId="14" xfId="0" applyNumberFormat="1" applyFont="1" applyFill="1" applyBorder="1" applyAlignment="1">
      <alignment horizontal="center" vertical="center" wrapText="1"/>
    </xf>
    <xf numFmtId="3" fontId="4" fillId="0" borderId="14" xfId="0" applyNumberFormat="1" applyFont="1" applyFill="1" applyBorder="1" applyAlignment="1">
      <alignment horizontal="right" vertical="center" wrapText="1"/>
    </xf>
    <xf numFmtId="0" fontId="91" fillId="0" borderId="14" xfId="0" applyFont="1" applyBorder="1" applyAlignment="1">
      <alignment horizontal="center" vertical="center" wrapText="1"/>
    </xf>
    <xf numFmtId="0" fontId="90" fillId="35" borderId="14" xfId="0" applyFont="1" applyFill="1" applyBorder="1" applyAlignment="1">
      <alignment horizontal="center" vertical="center" wrapText="1"/>
    </xf>
    <xf numFmtId="0" fontId="90" fillId="0" borderId="14" xfId="0" applyFont="1" applyFill="1" applyBorder="1" applyAlignment="1">
      <alignment horizontal="right" vertical="center" wrapText="1"/>
    </xf>
    <xf numFmtId="0" fontId="90" fillId="0" borderId="20" xfId="0" applyFont="1" applyFill="1" applyBorder="1" applyAlignment="1">
      <alignment horizontal="right" vertical="center" wrapText="1"/>
    </xf>
    <xf numFmtId="0" fontId="91" fillId="0" borderId="14" xfId="0" applyFont="1" applyBorder="1" applyAlignment="1">
      <alignment horizontal="right" vertical="center" wrapText="1"/>
    </xf>
    <xf numFmtId="0" fontId="90" fillId="0" borderId="14" xfId="0" applyFont="1" applyBorder="1" applyAlignment="1">
      <alignment horizontal="right" vertical="center" wrapText="1"/>
    </xf>
    <xf numFmtId="0" fontId="91" fillId="0" borderId="14" xfId="0" applyFont="1" applyFill="1" applyBorder="1" applyAlignment="1">
      <alignment horizontal="right" vertical="center" wrapText="1"/>
    </xf>
    <xf numFmtId="0" fontId="91" fillId="0" borderId="15" xfId="0" applyFont="1" applyBorder="1" applyAlignment="1">
      <alignment horizontal="right" vertical="center" wrapText="1"/>
    </xf>
    <xf numFmtId="0" fontId="90" fillId="0" borderId="15" xfId="0" applyFont="1" applyFill="1" applyBorder="1" applyAlignment="1">
      <alignment horizontal="right" vertical="center" wrapText="1"/>
    </xf>
    <xf numFmtId="0" fontId="90" fillId="0" borderId="37" xfId="0" applyFont="1" applyFill="1" applyBorder="1" applyAlignment="1">
      <alignment horizontal="right" vertical="center" wrapText="1"/>
    </xf>
    <xf numFmtId="0" fontId="90" fillId="35" borderId="33" xfId="0" applyFont="1" applyFill="1" applyBorder="1" applyAlignment="1">
      <alignment horizontal="right" vertical="center" wrapText="1"/>
    </xf>
    <xf numFmtId="0" fontId="90" fillId="35" borderId="34" xfId="0" applyFont="1" applyFill="1" applyBorder="1" applyAlignment="1">
      <alignment horizontal="right" vertical="center" wrapText="1"/>
    </xf>
    <xf numFmtId="0" fontId="91" fillId="0" borderId="17" xfId="0" applyFont="1" applyFill="1" applyBorder="1" applyAlignment="1">
      <alignment horizontal="right" vertical="center" wrapText="1"/>
    </xf>
    <xf numFmtId="0" fontId="90" fillId="0" borderId="17" xfId="0" applyFont="1" applyFill="1" applyBorder="1" applyAlignment="1">
      <alignment horizontal="right" vertical="center" wrapText="1"/>
    </xf>
    <xf numFmtId="0" fontId="91" fillId="0" borderId="17" xfId="0" applyFont="1" applyBorder="1" applyAlignment="1">
      <alignment horizontal="right" vertical="center" wrapText="1"/>
    </xf>
    <xf numFmtId="0" fontId="90" fillId="0" borderId="47" xfId="0" applyFont="1" applyFill="1" applyBorder="1" applyAlignment="1">
      <alignment horizontal="right" vertical="center" wrapText="1"/>
    </xf>
    <xf numFmtId="0" fontId="91" fillId="0" borderId="17" xfId="0" applyFont="1" applyBorder="1" applyAlignment="1">
      <alignment/>
    </xf>
    <xf numFmtId="0" fontId="90" fillId="0" borderId="17" xfId="0" applyFont="1" applyBorder="1" applyAlignment="1">
      <alignment/>
    </xf>
    <xf numFmtId="0" fontId="91" fillId="0" borderId="14" xfId="0" applyFont="1" applyBorder="1" applyAlignment="1">
      <alignment/>
    </xf>
    <xf numFmtId="0" fontId="91" fillId="0" borderId="17" xfId="0" applyFont="1" applyBorder="1" applyAlignment="1">
      <alignment vertical="top" wrapText="1"/>
    </xf>
    <xf numFmtId="0" fontId="90" fillId="0" borderId="17" xfId="0" applyFont="1" applyBorder="1" applyAlignment="1">
      <alignment vertical="top" wrapText="1"/>
    </xf>
    <xf numFmtId="0" fontId="91" fillId="0" borderId="14" xfId="0" applyFont="1" applyBorder="1" applyAlignment="1">
      <alignment vertical="top" wrapText="1"/>
    </xf>
    <xf numFmtId="0" fontId="90" fillId="0" borderId="14" xfId="0" applyFont="1" applyBorder="1" applyAlignment="1">
      <alignment vertical="top" wrapText="1"/>
    </xf>
    <xf numFmtId="2" fontId="17" fillId="0" borderId="61" xfId="57" applyNumberFormat="1" applyFont="1" applyBorder="1" applyAlignment="1">
      <alignment horizontal="left" vertical="center" wrapText="1"/>
      <protection/>
    </xf>
    <xf numFmtId="2" fontId="17" fillId="0" borderId="73" xfId="57" applyNumberFormat="1" applyFont="1" applyBorder="1" applyAlignment="1">
      <alignment horizontal="left" vertical="center" wrapText="1"/>
      <protection/>
    </xf>
    <xf numFmtId="2" fontId="17" fillId="0" borderId="42" xfId="57" applyNumberFormat="1" applyFont="1" applyBorder="1" applyAlignment="1">
      <alignment horizontal="left" vertical="center" wrapText="1"/>
      <protection/>
    </xf>
    <xf numFmtId="0" fontId="2" fillId="0" borderId="54" xfId="57" applyFont="1" applyBorder="1" applyAlignment="1">
      <alignment horizontal="center"/>
      <protection/>
    </xf>
    <xf numFmtId="0" fontId="2" fillId="0" borderId="22" xfId="57" applyFont="1" applyBorder="1" applyAlignment="1">
      <alignment horizontal="center"/>
      <protection/>
    </xf>
    <xf numFmtId="0" fontId="2" fillId="0" borderId="64" xfId="57" applyFont="1" applyBorder="1" applyAlignment="1">
      <alignment horizontal="center"/>
      <protection/>
    </xf>
    <xf numFmtId="0" fontId="4" fillId="0" borderId="5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4" fillId="0" borderId="64" xfId="57" applyFont="1" applyBorder="1" applyAlignment="1">
      <alignment horizontal="left" vertical="center" wrapText="1"/>
      <protection/>
    </xf>
    <xf numFmtId="0" fontId="12" fillId="40" borderId="35" xfId="57" applyFont="1" applyFill="1" applyBorder="1" applyAlignment="1">
      <alignment horizontal="center" vertical="center" wrapText="1"/>
      <protection/>
    </xf>
    <xf numFmtId="0" fontId="12" fillId="40" borderId="33" xfId="57" applyFont="1" applyFill="1" applyBorder="1" applyAlignment="1">
      <alignment horizontal="center" vertical="center" wrapText="1"/>
      <protection/>
    </xf>
    <xf numFmtId="0" fontId="12" fillId="40" borderId="34" xfId="57" applyFont="1" applyFill="1" applyBorder="1" applyAlignment="1">
      <alignment horizontal="center" vertical="center" wrapText="1"/>
      <protection/>
    </xf>
    <xf numFmtId="2" fontId="12" fillId="0" borderId="46" xfId="57" applyNumberFormat="1" applyFont="1" applyBorder="1" applyAlignment="1">
      <alignment horizontal="left" vertical="center" wrapText="1"/>
      <protection/>
    </xf>
    <xf numFmtId="2" fontId="12" fillId="0" borderId="44" xfId="57" applyNumberFormat="1" applyFont="1" applyBorder="1" applyAlignment="1">
      <alignment horizontal="left" vertical="center" wrapText="1"/>
      <protection/>
    </xf>
    <xf numFmtId="2" fontId="12" fillId="0" borderId="18" xfId="57" applyNumberFormat="1" applyFont="1" applyBorder="1" applyAlignment="1">
      <alignment horizontal="left" vertical="center" wrapText="1"/>
      <protection/>
    </xf>
    <xf numFmtId="0" fontId="2" fillId="0" borderId="17" xfId="57" applyFont="1" applyBorder="1" applyAlignment="1">
      <alignment horizontal="center"/>
      <protection/>
    </xf>
    <xf numFmtId="0" fontId="2" fillId="0" borderId="14" xfId="57" applyFont="1" applyBorder="1" applyAlignment="1">
      <alignment horizontal="center"/>
      <protection/>
    </xf>
    <xf numFmtId="0" fontId="2" fillId="0" borderId="19" xfId="57" applyFont="1" applyBorder="1" applyAlignment="1">
      <alignment horizontal="center"/>
      <protection/>
    </xf>
    <xf numFmtId="0" fontId="2" fillId="0" borderId="47" xfId="57" applyFont="1" applyBorder="1" applyAlignment="1">
      <alignment horizontal="center"/>
      <protection/>
    </xf>
    <xf numFmtId="0" fontId="2" fillId="0" borderId="20" xfId="57" applyFont="1" applyBorder="1" applyAlignment="1">
      <alignment horizontal="center"/>
      <protection/>
    </xf>
    <xf numFmtId="0" fontId="2" fillId="0" borderId="24" xfId="57" applyFont="1" applyBorder="1" applyAlignment="1">
      <alignment horizontal="center"/>
      <protection/>
    </xf>
    <xf numFmtId="2" fontId="1" fillId="0" borderId="43" xfId="57" applyNumberFormat="1" applyFont="1" applyBorder="1" applyAlignment="1">
      <alignment horizontal="left" vertical="center" wrapText="1"/>
      <protection/>
    </xf>
    <xf numFmtId="2" fontId="2" fillId="0" borderId="44" xfId="57" applyNumberFormat="1" applyFont="1" applyBorder="1" applyAlignment="1">
      <alignment horizontal="left" vertical="center" wrapText="1"/>
      <protection/>
    </xf>
    <xf numFmtId="2" fontId="2" fillId="0" borderId="18" xfId="57" applyNumberFormat="1" applyFont="1" applyBorder="1" applyAlignment="1">
      <alignment horizontal="left" vertical="center" wrapText="1"/>
      <protection/>
    </xf>
    <xf numFmtId="0" fontId="2" fillId="0" borderId="36" xfId="57" applyFont="1" applyBorder="1" applyAlignment="1">
      <alignment horizontal="center"/>
      <protection/>
    </xf>
    <xf numFmtId="0" fontId="2" fillId="0" borderId="32" xfId="57" applyFont="1" applyBorder="1" applyAlignment="1">
      <alignment horizontal="center"/>
      <protection/>
    </xf>
    <xf numFmtId="0" fontId="12" fillId="41" borderId="35" xfId="57" applyFont="1" applyFill="1" applyBorder="1" applyAlignment="1">
      <alignment horizontal="center" vertical="center" wrapText="1"/>
      <protection/>
    </xf>
    <xf numFmtId="0" fontId="12" fillId="41" borderId="33" xfId="57" applyFont="1" applyFill="1" applyBorder="1" applyAlignment="1">
      <alignment horizontal="center" vertical="center" wrapText="1"/>
      <protection/>
    </xf>
    <xf numFmtId="0" fontId="12" fillId="41" borderId="34" xfId="57" applyFont="1" applyFill="1" applyBorder="1" applyAlignment="1">
      <alignment horizontal="center" vertical="center" wrapText="1"/>
      <protection/>
    </xf>
    <xf numFmtId="0" fontId="12" fillId="0" borderId="77" xfId="57" applyFont="1" applyBorder="1" applyAlignment="1">
      <alignment horizontal="center" vertical="center"/>
      <protection/>
    </xf>
    <xf numFmtId="2" fontId="12" fillId="0" borderId="43" xfId="57" applyNumberFormat="1" applyFont="1" applyBorder="1" applyAlignment="1">
      <alignment horizontal="left" vertical="center" wrapText="1"/>
      <protection/>
    </xf>
    <xf numFmtId="0" fontId="2" fillId="0" borderId="0" xfId="0" applyFont="1" applyBorder="1" applyAlignment="1">
      <alignment horizontal="left" wrapText="1"/>
    </xf>
    <xf numFmtId="0" fontId="3" fillId="0" borderId="0" xfId="57" applyFont="1" applyAlignment="1">
      <alignment horizontal="justify" vertical="center" wrapText="1"/>
      <protection/>
    </xf>
    <xf numFmtId="0" fontId="12" fillId="41" borderId="78" xfId="57" applyFont="1" applyFill="1" applyBorder="1" applyAlignment="1">
      <alignment horizontal="center" vertical="center" wrapText="1"/>
      <protection/>
    </xf>
    <xf numFmtId="0" fontId="12" fillId="41" borderId="79" xfId="57" applyFont="1" applyFill="1" applyBorder="1" applyAlignment="1">
      <alignment horizontal="center" vertical="center" wrapText="1"/>
      <protection/>
    </xf>
    <xf numFmtId="0" fontId="12" fillId="41" borderId="80" xfId="57" applyFont="1" applyFill="1" applyBorder="1" applyAlignment="1">
      <alignment horizontal="center" vertical="center" wrapText="1"/>
      <protection/>
    </xf>
    <xf numFmtId="0" fontId="3" fillId="0" borderId="0" xfId="57" applyFont="1" applyBorder="1" applyAlignment="1">
      <alignment horizontal="left" vertical="center" wrapText="1"/>
      <protection/>
    </xf>
    <xf numFmtId="0" fontId="7" fillId="0" borderId="14" xfId="57" applyFont="1" applyBorder="1" applyAlignment="1">
      <alignment horizontal="center" vertical="center"/>
      <protection/>
    </xf>
    <xf numFmtId="0" fontId="12" fillId="0" borderId="81" xfId="57" applyFont="1" applyBorder="1" applyAlignment="1">
      <alignment horizontal="center" vertical="center" wrapText="1"/>
      <protection/>
    </xf>
    <xf numFmtId="0" fontId="12" fillId="0" borderId="82" xfId="57" applyFont="1" applyBorder="1" applyAlignment="1">
      <alignment horizontal="center" vertical="center" wrapText="1"/>
      <protection/>
    </xf>
    <xf numFmtId="0" fontId="12" fillId="0" borderId="14" xfId="57" applyFont="1" applyBorder="1" applyAlignment="1">
      <alignment horizontal="center" vertical="center"/>
      <protection/>
    </xf>
    <xf numFmtId="0" fontId="12" fillId="0" borderId="83" xfId="57" applyFont="1" applyBorder="1" applyAlignment="1">
      <alignment horizontal="center" vertical="center" wrapText="1"/>
      <protection/>
    </xf>
    <xf numFmtId="0" fontId="12" fillId="0" borderId="84" xfId="57" applyFont="1" applyBorder="1" applyAlignment="1">
      <alignment horizontal="center" vertical="center" wrapText="1"/>
      <protection/>
    </xf>
    <xf numFmtId="0" fontId="2" fillId="0" borderId="48" xfId="59" applyFont="1" applyFill="1" applyBorder="1" applyAlignment="1">
      <alignment horizontal="left" vertical="top" wrapText="1"/>
      <protection/>
    </xf>
    <xf numFmtId="0" fontId="2" fillId="0" borderId="69" xfId="59" applyFont="1" applyFill="1" applyBorder="1" applyAlignment="1">
      <alignment horizontal="left" vertical="top" wrapText="1"/>
      <protection/>
    </xf>
    <xf numFmtId="0" fontId="2" fillId="0" borderId="16" xfId="59" applyFont="1" applyFill="1" applyBorder="1" applyAlignment="1">
      <alignment horizontal="left" vertical="top" wrapText="1"/>
      <protection/>
    </xf>
    <xf numFmtId="0" fontId="2" fillId="0" borderId="14" xfId="0" applyFont="1" applyBorder="1" applyAlignment="1">
      <alignment horizontal="center" wrapText="1"/>
    </xf>
    <xf numFmtId="0" fontId="4" fillId="0" borderId="85" xfId="59" applyFont="1" applyBorder="1" applyAlignment="1">
      <alignment horizontal="left" vertical="center" wrapText="1"/>
      <protection/>
    </xf>
    <xf numFmtId="0" fontId="4" fillId="0" borderId="0" xfId="59" applyFont="1" applyBorder="1" applyAlignment="1">
      <alignment horizontal="left" vertical="center" wrapText="1"/>
      <protection/>
    </xf>
    <xf numFmtId="0" fontId="13" fillId="0" borderId="0" xfId="59" applyFont="1" applyBorder="1" applyAlignment="1">
      <alignment horizontal="left" vertical="center" wrapText="1"/>
      <protection/>
    </xf>
    <xf numFmtId="0" fontId="1" fillId="0" borderId="14" xfId="59" applyFont="1" applyBorder="1" applyAlignment="1">
      <alignment horizontal="center" vertical="center" wrapText="1"/>
      <protection/>
    </xf>
    <xf numFmtId="2" fontId="12" fillId="0" borderId="14" xfId="59" applyNumberFormat="1" applyFont="1" applyBorder="1" applyAlignment="1">
      <alignment horizontal="center" vertical="center" wrapText="1"/>
      <protection/>
    </xf>
    <xf numFmtId="0" fontId="12" fillId="0" borderId="14" xfId="59" applyFont="1" applyBorder="1" applyAlignment="1">
      <alignment horizontal="center" vertical="center"/>
      <protection/>
    </xf>
    <xf numFmtId="0" fontId="6" fillId="0" borderId="0" xfId="59" applyFont="1" applyBorder="1" applyAlignment="1">
      <alignment horizontal="left" vertical="center" wrapText="1"/>
      <protection/>
    </xf>
    <xf numFmtId="0" fontId="16" fillId="0" borderId="0" xfId="0" applyFont="1" applyAlignment="1">
      <alignment horizontal="left"/>
    </xf>
    <xf numFmtId="0" fontId="12" fillId="0" borderId="14" xfId="59" applyFont="1" applyBorder="1" applyAlignment="1">
      <alignment horizontal="center" vertical="center" wrapText="1"/>
      <protection/>
    </xf>
    <xf numFmtId="9" fontId="1" fillId="0" borderId="48" xfId="59" applyNumberFormat="1" applyFont="1" applyBorder="1" applyAlignment="1">
      <alignment horizontal="center" vertical="center" wrapText="1"/>
      <protection/>
    </xf>
    <xf numFmtId="9" fontId="1" fillId="0" borderId="16" xfId="59" applyNumberFormat="1" applyFont="1" applyBorder="1" applyAlignment="1">
      <alignment horizontal="center" vertical="center" wrapText="1"/>
      <protection/>
    </xf>
    <xf numFmtId="10" fontId="2" fillId="0" borderId="48" xfId="59" applyNumberFormat="1" applyFont="1" applyBorder="1" applyAlignment="1">
      <alignment horizontal="right" vertical="center" wrapText="1"/>
      <protection/>
    </xf>
    <xf numFmtId="10" fontId="2" fillId="0" borderId="16" xfId="59" applyNumberFormat="1" applyFont="1" applyBorder="1" applyAlignment="1">
      <alignment horizontal="right" vertical="center" wrapText="1"/>
      <protection/>
    </xf>
    <xf numFmtId="10" fontId="1" fillId="0" borderId="48" xfId="59" applyNumberFormat="1" applyFont="1" applyBorder="1" applyAlignment="1">
      <alignment horizontal="right" vertical="center" wrapText="1"/>
      <protection/>
    </xf>
    <xf numFmtId="10" fontId="1" fillId="0" borderId="16" xfId="59" applyNumberFormat="1" applyFont="1" applyBorder="1" applyAlignment="1">
      <alignment horizontal="right" vertical="center" wrapText="1"/>
      <protection/>
    </xf>
    <xf numFmtId="0" fontId="18" fillId="0" borderId="48" xfId="59" applyFont="1" applyFill="1" applyBorder="1" applyAlignment="1">
      <alignment horizontal="center" vertical="center" wrapText="1"/>
      <protection/>
    </xf>
    <xf numFmtId="0" fontId="18" fillId="0" borderId="16" xfId="59" applyFont="1" applyFill="1" applyBorder="1" applyAlignment="1">
      <alignment horizontal="center" vertical="center" wrapText="1"/>
      <protection/>
    </xf>
    <xf numFmtId="0" fontId="7" fillId="0" borderId="48"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4" fillId="0" borderId="48" xfId="59" applyFont="1" applyFill="1" applyBorder="1" applyAlignment="1">
      <alignment horizontal="center" vertical="center" wrapText="1"/>
      <protection/>
    </xf>
    <xf numFmtId="0" fontId="4" fillId="0" borderId="16" xfId="59" applyFont="1" applyFill="1" applyBorder="1" applyAlignment="1">
      <alignment horizontal="center" vertical="center" wrapText="1"/>
      <protection/>
    </xf>
    <xf numFmtId="0" fontId="14" fillId="0" borderId="48" xfId="59" applyFont="1" applyBorder="1" applyAlignment="1">
      <alignment horizontal="center" vertical="center" wrapText="1"/>
      <protection/>
    </xf>
    <xf numFmtId="0" fontId="14" fillId="0" borderId="69" xfId="59" applyFont="1" applyBorder="1" applyAlignment="1">
      <alignment horizontal="center" vertical="center" wrapText="1"/>
      <protection/>
    </xf>
    <xf numFmtId="0" fontId="14" fillId="0" borderId="16" xfId="59" applyFont="1" applyBorder="1" applyAlignment="1">
      <alignment horizontal="center" vertical="center" wrapText="1"/>
      <protection/>
    </xf>
    <xf numFmtId="0" fontId="2" fillId="0" borderId="15" xfId="59" applyFont="1" applyBorder="1" applyAlignment="1">
      <alignment horizontal="center" vertical="center" wrapText="1"/>
      <protection/>
    </xf>
    <xf numFmtId="0" fontId="2" fillId="0" borderId="22" xfId="59" applyFont="1" applyBorder="1" applyAlignment="1">
      <alignment horizontal="center" vertical="center" wrapText="1"/>
      <protection/>
    </xf>
    <xf numFmtId="0" fontId="2" fillId="0" borderId="17" xfId="59" applyFont="1" applyBorder="1" applyAlignment="1">
      <alignment horizontal="center" vertical="center" wrapText="1"/>
      <protection/>
    </xf>
    <xf numFmtId="0" fontId="4" fillId="0" borderId="48" xfId="59" applyFont="1" applyBorder="1" applyAlignment="1">
      <alignment horizontal="right" vertical="center" wrapText="1"/>
      <protection/>
    </xf>
    <xf numFmtId="0" fontId="4" fillId="0" borderId="16" xfId="59" applyFont="1" applyBorder="1" applyAlignment="1">
      <alignment horizontal="right" vertical="center" wrapText="1"/>
      <protection/>
    </xf>
    <xf numFmtId="3" fontId="1" fillId="0" borderId="48" xfId="59" applyNumberFormat="1" applyFont="1" applyBorder="1" applyAlignment="1">
      <alignment horizontal="center" vertical="center" wrapText="1"/>
      <protection/>
    </xf>
    <xf numFmtId="3" fontId="1" fillId="0" borderId="16" xfId="0" applyNumberFormat="1" applyFont="1" applyBorder="1" applyAlignment="1">
      <alignment horizontal="center"/>
    </xf>
    <xf numFmtId="0" fontId="2" fillId="0" borderId="48" xfId="0" applyFont="1" applyBorder="1" applyAlignment="1">
      <alignment horizontal="right" vertical="center"/>
    </xf>
    <xf numFmtId="0" fontId="2" fillId="0" borderId="16" xfId="0" applyFont="1" applyBorder="1" applyAlignment="1">
      <alignment horizontal="right" vertical="center"/>
    </xf>
    <xf numFmtId="0" fontId="2" fillId="0" borderId="48" xfId="59" applyFont="1" applyBorder="1" applyAlignment="1">
      <alignment horizontal="right" vertical="center" wrapText="1"/>
      <protection/>
    </xf>
    <xf numFmtId="0" fontId="2" fillId="0" borderId="16" xfId="59" applyFont="1" applyBorder="1" applyAlignment="1">
      <alignment horizontal="right" vertical="center" wrapText="1"/>
      <protection/>
    </xf>
    <xf numFmtId="0" fontId="1" fillId="0" borderId="48" xfId="59" applyFont="1" applyBorder="1" applyAlignment="1">
      <alignment horizontal="right" vertical="center" wrapText="1"/>
      <protection/>
    </xf>
    <xf numFmtId="0" fontId="1" fillId="0" borderId="16" xfId="59" applyFont="1" applyBorder="1" applyAlignment="1">
      <alignment horizontal="right" vertical="center" wrapText="1"/>
      <protection/>
    </xf>
    <xf numFmtId="0" fontId="2" fillId="0" borderId="14" xfId="59" applyFont="1" applyBorder="1" applyAlignment="1">
      <alignment horizontal="center" vertical="center" wrapText="1"/>
      <protection/>
    </xf>
    <xf numFmtId="0" fontId="12" fillId="42" borderId="48" xfId="0" applyFont="1" applyFill="1" applyBorder="1" applyAlignment="1">
      <alignment horizontal="center" vertical="center" wrapText="1"/>
    </xf>
    <xf numFmtId="0" fontId="12" fillId="42" borderId="69" xfId="0" applyFont="1" applyFill="1" applyBorder="1" applyAlignment="1">
      <alignment horizontal="center" vertical="center" wrapText="1"/>
    </xf>
    <xf numFmtId="0" fontId="12" fillId="42" borderId="16" xfId="0" applyFont="1" applyFill="1" applyBorder="1" applyAlignment="1">
      <alignment horizontal="center" vertical="center" wrapText="1"/>
    </xf>
    <xf numFmtId="9" fontId="1" fillId="0" borderId="14" xfId="59" applyNumberFormat="1" applyFont="1" applyBorder="1" applyAlignment="1">
      <alignment horizontal="center" vertical="center" wrapText="1"/>
      <protection/>
    </xf>
    <xf numFmtId="0" fontId="4" fillId="0" borderId="14" xfId="59" applyFont="1" applyBorder="1" applyAlignment="1">
      <alignment horizontal="right" vertical="center" wrapText="1"/>
      <protection/>
    </xf>
    <xf numFmtId="0" fontId="11" fillId="0" borderId="14" xfId="59" applyFont="1" applyBorder="1" applyAlignment="1">
      <alignment horizontal="right" vertical="center" wrapText="1"/>
      <protection/>
    </xf>
    <xf numFmtId="0" fontId="18" fillId="0" borderId="14" xfId="59" applyFont="1" applyFill="1" applyBorder="1" applyAlignment="1">
      <alignment horizontal="center" vertical="center" wrapText="1"/>
      <protection/>
    </xf>
    <xf numFmtId="0" fontId="7" fillId="0" borderId="14" xfId="59" applyFont="1" applyBorder="1" applyAlignment="1">
      <alignment horizontal="right" vertical="center" wrapText="1"/>
      <protection/>
    </xf>
    <xf numFmtId="0" fontId="2" fillId="0" borderId="14" xfId="59" applyFont="1" applyBorder="1" applyAlignment="1">
      <alignment horizontal="right" vertical="center" wrapText="1"/>
      <protection/>
    </xf>
    <xf numFmtId="0" fontId="4" fillId="0" borderId="14" xfId="59" applyFont="1" applyFill="1" applyBorder="1" applyAlignment="1">
      <alignment horizontal="center" vertical="center" wrapText="1"/>
      <protection/>
    </xf>
    <xf numFmtId="0" fontId="1" fillId="0" borderId="16" xfId="59" applyFont="1" applyBorder="1" applyAlignment="1">
      <alignment horizontal="center" vertical="center" wrapText="1"/>
      <protection/>
    </xf>
    <xf numFmtId="0" fontId="11" fillId="0" borderId="48" xfId="59" applyFont="1" applyBorder="1" applyAlignment="1">
      <alignment horizontal="right" vertical="center" wrapText="1"/>
      <protection/>
    </xf>
    <xf numFmtId="0" fontId="11" fillId="0" borderId="16" xfId="59" applyFont="1" applyBorder="1" applyAlignment="1">
      <alignment horizontal="right" vertical="center" wrapText="1"/>
      <protection/>
    </xf>
    <xf numFmtId="9" fontId="1" fillId="0" borderId="48" xfId="59" applyNumberFormat="1" applyFont="1" applyFill="1" applyBorder="1" applyAlignment="1">
      <alignment horizontal="right" vertical="center" wrapText="1"/>
      <protection/>
    </xf>
    <xf numFmtId="0" fontId="1" fillId="0" borderId="16" xfId="59" applyFont="1" applyFill="1" applyBorder="1" applyAlignment="1">
      <alignment horizontal="right" vertical="center" wrapText="1"/>
      <protection/>
    </xf>
    <xf numFmtId="0" fontId="14" fillId="0" borderId="48" xfId="59" applyFont="1" applyFill="1" applyBorder="1" applyAlignment="1">
      <alignment horizontal="center" vertical="center" wrapText="1"/>
      <protection/>
    </xf>
    <xf numFmtId="0" fontId="14" fillId="0" borderId="16" xfId="59" applyFont="1" applyFill="1" applyBorder="1" applyAlignment="1">
      <alignment horizontal="center" vertical="center" wrapText="1"/>
      <protection/>
    </xf>
    <xf numFmtId="0" fontId="18" fillId="0" borderId="48" xfId="59" applyFont="1" applyFill="1" applyBorder="1" applyAlignment="1">
      <alignment horizontal="right" vertical="center" wrapText="1"/>
      <protection/>
    </xf>
    <xf numFmtId="0" fontId="18" fillId="0" borderId="16" xfId="59" applyFont="1" applyFill="1" applyBorder="1" applyAlignment="1">
      <alignment horizontal="right" vertical="center" wrapText="1"/>
      <protection/>
    </xf>
    <xf numFmtId="0" fontId="4" fillId="0" borderId="48" xfId="59" applyFont="1" applyFill="1" applyBorder="1" applyAlignment="1">
      <alignment horizontal="right" vertical="center" wrapText="1"/>
      <protection/>
    </xf>
    <xf numFmtId="0" fontId="4" fillId="0" borderId="16" xfId="59" applyFont="1" applyFill="1" applyBorder="1" applyAlignment="1">
      <alignment horizontal="right" vertical="center" wrapText="1"/>
      <protection/>
    </xf>
    <xf numFmtId="10" fontId="90" fillId="0" borderId="48" xfId="59" applyNumberFormat="1" applyFont="1" applyBorder="1" applyAlignment="1">
      <alignment horizontal="right" vertical="center" wrapText="1"/>
      <protection/>
    </xf>
    <xf numFmtId="0" fontId="90" fillId="0" borderId="16" xfId="59" applyFont="1" applyBorder="1" applyAlignment="1">
      <alignment horizontal="right" vertical="center" wrapText="1"/>
      <protection/>
    </xf>
    <xf numFmtId="0" fontId="1" fillId="0" borderId="48" xfId="59" applyFont="1" applyBorder="1" applyAlignment="1">
      <alignment horizontal="center" vertical="center" wrapText="1"/>
      <protection/>
    </xf>
    <xf numFmtId="1" fontId="1" fillId="0" borderId="48" xfId="62" applyNumberFormat="1" applyFont="1" applyBorder="1" applyAlignment="1">
      <alignment horizontal="right" vertical="center" wrapText="1"/>
    </xf>
    <xf numFmtId="1" fontId="1" fillId="0" borderId="16" xfId="62" applyNumberFormat="1" applyFont="1" applyBorder="1" applyAlignment="1">
      <alignment horizontal="right" vertical="center" wrapText="1"/>
    </xf>
    <xf numFmtId="4" fontId="2" fillId="0" borderId="48" xfId="59" applyNumberFormat="1" applyFont="1" applyBorder="1" applyAlignment="1">
      <alignment horizontal="right" vertical="center" wrapText="1"/>
      <protection/>
    </xf>
    <xf numFmtId="4" fontId="2" fillId="0" borderId="16" xfId="59" applyNumberFormat="1" applyFont="1" applyBorder="1" applyAlignment="1">
      <alignment horizontal="right" vertical="center" wrapText="1"/>
      <protection/>
    </xf>
    <xf numFmtId="10" fontId="25" fillId="0" borderId="48" xfId="62" applyNumberFormat="1" applyFont="1" applyBorder="1" applyAlignment="1">
      <alignment horizontal="right" vertical="center" wrapText="1"/>
    </xf>
    <xf numFmtId="10" fontId="25" fillId="0" borderId="16" xfId="62" applyNumberFormat="1" applyFont="1" applyBorder="1" applyAlignment="1">
      <alignment horizontal="right" vertical="center" wrapText="1"/>
    </xf>
    <xf numFmtId="10" fontId="1" fillId="0" borderId="48" xfId="62" applyNumberFormat="1" applyFont="1" applyBorder="1" applyAlignment="1">
      <alignment horizontal="right" vertical="center" wrapText="1"/>
    </xf>
    <xf numFmtId="10" fontId="1" fillId="0" borderId="16" xfId="62" applyNumberFormat="1" applyFont="1" applyBorder="1" applyAlignment="1">
      <alignment horizontal="right" vertical="center" wrapText="1"/>
    </xf>
    <xf numFmtId="4" fontId="2" fillId="38" borderId="48" xfId="59" applyNumberFormat="1" applyFont="1" applyFill="1" applyBorder="1" applyAlignment="1">
      <alignment horizontal="right" vertical="center" wrapText="1"/>
      <protection/>
    </xf>
    <xf numFmtId="4" fontId="2" fillId="38" borderId="16" xfId="59" applyNumberFormat="1" applyFont="1" applyFill="1" applyBorder="1" applyAlignment="1">
      <alignment horizontal="right" vertical="center" wrapText="1"/>
      <protection/>
    </xf>
    <xf numFmtId="10" fontId="1" fillId="38" borderId="48" xfId="62" applyNumberFormat="1" applyFont="1" applyFill="1" applyBorder="1" applyAlignment="1">
      <alignment horizontal="right" vertical="center" wrapText="1"/>
    </xf>
    <xf numFmtId="10" fontId="1" fillId="38" borderId="16" xfId="62" applyNumberFormat="1" applyFont="1" applyFill="1" applyBorder="1" applyAlignment="1">
      <alignment horizontal="right" vertical="center" wrapText="1"/>
    </xf>
    <xf numFmtId="0" fontId="14" fillId="38" borderId="48" xfId="59" applyFont="1" applyFill="1" applyBorder="1" applyAlignment="1">
      <alignment horizontal="center" vertical="center" wrapText="1"/>
      <protection/>
    </xf>
    <xf numFmtId="0" fontId="14" fillId="38" borderId="69" xfId="59" applyFont="1" applyFill="1" applyBorder="1" applyAlignment="1">
      <alignment horizontal="center" vertical="center" wrapText="1"/>
      <protection/>
    </xf>
    <xf numFmtId="0" fontId="14" fillId="38" borderId="16" xfId="59" applyFont="1" applyFill="1" applyBorder="1" applyAlignment="1">
      <alignment horizontal="center" vertical="center" wrapText="1"/>
      <protection/>
    </xf>
    <xf numFmtId="4" fontId="2" fillId="38" borderId="48" xfId="59" applyNumberFormat="1" applyFont="1" applyFill="1" applyBorder="1" applyAlignment="1">
      <alignment vertical="center" wrapText="1"/>
      <protection/>
    </xf>
    <xf numFmtId="4" fontId="2" fillId="38" borderId="16" xfId="59" applyNumberFormat="1" applyFont="1" applyFill="1" applyBorder="1" applyAlignment="1">
      <alignment vertical="center" wrapText="1"/>
      <protection/>
    </xf>
    <xf numFmtId="4" fontId="2" fillId="0" borderId="48" xfId="59" applyNumberFormat="1" applyFont="1" applyBorder="1" applyAlignment="1">
      <alignment vertical="center" wrapText="1"/>
      <protection/>
    </xf>
    <xf numFmtId="4" fontId="2" fillId="0" borderId="16" xfId="59" applyNumberFormat="1" applyFont="1" applyBorder="1" applyAlignment="1">
      <alignment vertical="center" wrapText="1"/>
      <protection/>
    </xf>
    <xf numFmtId="0" fontId="14" fillId="0" borderId="4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16" xfId="0" applyFont="1" applyBorder="1" applyAlignment="1">
      <alignment horizontal="center" vertical="center" wrapText="1"/>
    </xf>
    <xf numFmtId="0" fontId="7" fillId="0" borderId="48" xfId="59" applyFont="1" applyBorder="1" applyAlignment="1">
      <alignment horizontal="right" vertical="center" wrapText="1"/>
      <protection/>
    </xf>
    <xf numFmtId="0" fontId="7" fillId="0" borderId="16" xfId="59" applyFont="1" applyBorder="1" applyAlignment="1">
      <alignment horizontal="right" vertical="center" wrapText="1"/>
      <protection/>
    </xf>
    <xf numFmtId="0" fontId="2" fillId="0" borderId="14" xfId="59" applyFont="1" applyBorder="1" applyAlignment="1">
      <alignment vertical="center" wrapText="1"/>
      <protection/>
    </xf>
    <xf numFmtId="0" fontId="4" fillId="0" borderId="48" xfId="59" applyFont="1" applyFill="1" applyBorder="1" applyAlignment="1">
      <alignment vertical="center" wrapText="1"/>
      <protection/>
    </xf>
    <xf numFmtId="0" fontId="4" fillId="0" borderId="16" xfId="59" applyFont="1" applyFill="1" applyBorder="1" applyAlignment="1">
      <alignment vertical="center" wrapText="1"/>
      <protection/>
    </xf>
    <xf numFmtId="0" fontId="12" fillId="33" borderId="4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8" fillId="0" borderId="14" xfId="59" applyFont="1" applyFill="1" applyBorder="1" applyAlignment="1">
      <alignment horizontal="right" vertical="center" wrapText="1"/>
      <protection/>
    </xf>
    <xf numFmtId="0" fontId="4" fillId="0" borderId="14" xfId="59" applyFont="1" applyFill="1" applyBorder="1" applyAlignment="1">
      <alignment horizontal="right" vertical="center" wrapText="1"/>
      <protection/>
    </xf>
    <xf numFmtId="0" fontId="24" fillId="0" borderId="48"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16" xfId="0" applyFont="1" applyBorder="1" applyAlignment="1">
      <alignment horizontal="center" vertical="center" wrapText="1"/>
    </xf>
    <xf numFmtId="0" fontId="12" fillId="33" borderId="48" xfId="59" applyFont="1" applyFill="1" applyBorder="1" applyAlignment="1">
      <alignment horizontal="center" vertical="center" wrapText="1"/>
      <protection/>
    </xf>
    <xf numFmtId="0" fontId="12" fillId="33" borderId="69" xfId="59" applyFont="1" applyFill="1" applyBorder="1" applyAlignment="1">
      <alignment horizontal="center" vertical="center" wrapText="1"/>
      <protection/>
    </xf>
    <xf numFmtId="0" fontId="12" fillId="33" borderId="16" xfId="59" applyFont="1" applyFill="1" applyBorder="1" applyAlignment="1">
      <alignment horizontal="center" vertical="center" wrapText="1"/>
      <protection/>
    </xf>
    <xf numFmtId="0" fontId="14" fillId="0" borderId="69" xfId="59" applyFont="1" applyFill="1" applyBorder="1" applyAlignment="1">
      <alignment horizontal="center" vertical="center" wrapText="1"/>
      <protection/>
    </xf>
    <xf numFmtId="0" fontId="2" fillId="0" borderId="48" xfId="59" applyFont="1" applyBorder="1" applyAlignment="1">
      <alignment horizontal="center" vertical="center" wrapText="1"/>
      <protection/>
    </xf>
    <xf numFmtId="0" fontId="2" fillId="0" borderId="16" xfId="59" applyFont="1" applyBorder="1" applyAlignment="1">
      <alignment horizontal="center" vertical="center" wrapText="1"/>
      <protection/>
    </xf>
    <xf numFmtId="0" fontId="12" fillId="33" borderId="14" xfId="59" applyFont="1" applyFill="1" applyBorder="1" applyAlignment="1">
      <alignment horizontal="center" vertical="center" wrapText="1"/>
      <protection/>
    </xf>
    <xf numFmtId="0" fontId="14" fillId="0" borderId="14" xfId="59" applyFont="1" applyBorder="1" applyAlignment="1">
      <alignment horizontal="center" vertical="center" wrapText="1"/>
      <protection/>
    </xf>
    <xf numFmtId="0" fontId="2" fillId="0" borderId="48" xfId="59" applyFont="1" applyFill="1" applyBorder="1" applyAlignment="1">
      <alignment horizontal="right" vertical="center" wrapText="1"/>
      <protection/>
    </xf>
    <xf numFmtId="0" fontId="2" fillId="0" borderId="16" xfId="59" applyFont="1" applyFill="1" applyBorder="1" applyAlignment="1">
      <alignment horizontal="right" vertical="center" wrapText="1"/>
      <protection/>
    </xf>
    <xf numFmtId="0" fontId="7" fillId="0" borderId="48" xfId="59" applyFont="1" applyFill="1" applyBorder="1" applyAlignment="1">
      <alignment horizontal="right" vertical="center" wrapText="1"/>
      <protection/>
    </xf>
    <xf numFmtId="0" fontId="7" fillId="0" borderId="16" xfId="59" applyFont="1" applyFill="1" applyBorder="1" applyAlignment="1">
      <alignment horizontal="right" vertical="center" wrapText="1"/>
      <protection/>
    </xf>
    <xf numFmtId="0" fontId="7" fillId="33" borderId="86" xfId="59" applyFont="1" applyFill="1" applyBorder="1" applyAlignment="1">
      <alignment horizontal="center" vertical="center" wrapText="1"/>
      <protection/>
    </xf>
    <xf numFmtId="0" fontId="7" fillId="33" borderId="87" xfId="59" applyFont="1" applyFill="1" applyBorder="1" applyAlignment="1">
      <alignment horizontal="center" vertical="center" wrapText="1"/>
      <protection/>
    </xf>
    <xf numFmtId="0" fontId="7" fillId="33" borderId="88" xfId="59" applyFont="1" applyFill="1" applyBorder="1" applyAlignment="1">
      <alignment horizontal="center" vertical="center" wrapText="1"/>
      <protection/>
    </xf>
    <xf numFmtId="0" fontId="1" fillId="0" borderId="43" xfId="59" applyFont="1" applyBorder="1" applyAlignment="1">
      <alignment horizontal="center" vertical="center" wrapText="1"/>
      <protection/>
    </xf>
    <xf numFmtId="0" fontId="1" fillId="0" borderId="44" xfId="59" applyFont="1" applyBorder="1" applyAlignment="1">
      <alignment horizontal="center" vertical="center" wrapText="1"/>
      <protection/>
    </xf>
    <xf numFmtId="0" fontId="12" fillId="0" borderId="54" xfId="59" applyFont="1" applyBorder="1" applyAlignment="1">
      <alignment horizontal="center" vertical="center"/>
      <protection/>
    </xf>
    <xf numFmtId="0" fontId="12" fillId="0" borderId="17" xfId="59" applyFont="1" applyBorder="1" applyAlignment="1">
      <alignment horizontal="center" vertical="center"/>
      <protection/>
    </xf>
    <xf numFmtId="0" fontId="12" fillId="0" borderId="89" xfId="59" applyFont="1" applyBorder="1" applyAlignment="1">
      <alignment horizontal="center" vertical="center" wrapText="1"/>
      <protection/>
    </xf>
    <xf numFmtId="0" fontId="12" fillId="0" borderId="90" xfId="59" applyFont="1" applyBorder="1" applyAlignment="1">
      <alignment horizontal="center" vertical="center" wrapText="1"/>
      <protection/>
    </xf>
    <xf numFmtId="0" fontId="12" fillId="0" borderId="91" xfId="59" applyFont="1" applyBorder="1" applyAlignment="1">
      <alignment horizontal="center" vertical="center" wrapText="1"/>
      <protection/>
    </xf>
    <xf numFmtId="0" fontId="12" fillId="0" borderId="59" xfId="59" applyFont="1" applyBorder="1" applyAlignment="1">
      <alignment horizontal="center" vertical="center" wrapText="1"/>
      <protection/>
    </xf>
    <xf numFmtId="0" fontId="12" fillId="0" borderId="89" xfId="59" applyFont="1" applyFill="1" applyBorder="1" applyAlignment="1">
      <alignment horizontal="center" vertical="center" wrapText="1"/>
      <protection/>
    </xf>
    <xf numFmtId="0" fontId="12" fillId="0" borderId="92" xfId="59" applyFont="1" applyFill="1" applyBorder="1" applyAlignment="1">
      <alignment horizontal="center" vertical="center" wrapText="1"/>
      <protection/>
    </xf>
    <xf numFmtId="0" fontId="12" fillId="0" borderId="93" xfId="59" applyFont="1" applyFill="1" applyBorder="1" applyAlignment="1">
      <alignment horizontal="center" vertical="center" wrapText="1"/>
      <protection/>
    </xf>
    <xf numFmtId="0" fontId="12" fillId="0" borderId="48" xfId="59" applyFont="1" applyBorder="1" applyAlignment="1">
      <alignment horizontal="center" vertical="center" wrapText="1"/>
      <protection/>
    </xf>
    <xf numFmtId="0" fontId="12" fillId="0" borderId="16" xfId="59" applyFont="1" applyBorder="1" applyAlignment="1">
      <alignment horizontal="center" vertical="center" wrapText="1"/>
      <protection/>
    </xf>
    <xf numFmtId="0" fontId="12" fillId="0" borderId="94" xfId="59" applyFont="1" applyBorder="1" applyAlignment="1">
      <alignment horizontal="center" vertical="center" wrapText="1"/>
      <protection/>
    </xf>
    <xf numFmtId="0" fontId="12" fillId="33" borderId="95" xfId="59" applyFont="1" applyFill="1" applyBorder="1" applyAlignment="1">
      <alignment horizontal="center"/>
      <protection/>
    </xf>
    <xf numFmtId="0" fontId="12" fillId="33" borderId="96" xfId="59" applyFont="1" applyFill="1" applyBorder="1" applyAlignment="1">
      <alignment horizontal="center"/>
      <protection/>
    </xf>
    <xf numFmtId="0" fontId="12" fillId="33" borderId="97" xfId="59" applyFont="1" applyFill="1" applyBorder="1" applyAlignment="1">
      <alignment horizontal="center"/>
      <protection/>
    </xf>
    <xf numFmtId="0" fontId="4" fillId="0" borderId="48" xfId="59" applyFont="1" applyBorder="1" applyAlignment="1">
      <alignment horizontal="center" vertical="center" wrapText="1"/>
      <protection/>
    </xf>
    <xf numFmtId="0" fontId="4" fillId="0" borderId="16" xfId="59" applyFont="1" applyBorder="1" applyAlignment="1">
      <alignment horizontal="center" vertical="center" wrapText="1"/>
      <protection/>
    </xf>
    <xf numFmtId="0" fontId="17" fillId="0" borderId="0" xfId="59" applyFont="1" applyFill="1" applyBorder="1" applyAlignment="1">
      <alignment horizontal="left" vertical="center" wrapText="1"/>
      <protection/>
    </xf>
    <xf numFmtId="0" fontId="1" fillId="0" borderId="0" xfId="59" applyFont="1" applyFill="1" applyBorder="1" applyAlignment="1">
      <alignment horizontal="left" vertical="center" wrapText="1"/>
      <protection/>
    </xf>
    <xf numFmtId="0" fontId="11" fillId="0" borderId="0" xfId="59" applyFont="1" applyFill="1" applyBorder="1" applyAlignment="1">
      <alignment horizontal="left" vertical="center" wrapText="1"/>
      <protection/>
    </xf>
    <xf numFmtId="0" fontId="6" fillId="0" borderId="0" xfId="59" applyFont="1" applyFill="1" applyBorder="1" applyAlignment="1">
      <alignment horizontal="left" vertical="center" wrapText="1"/>
      <protection/>
    </xf>
    <xf numFmtId="0" fontId="6" fillId="0" borderId="14" xfId="59" applyFont="1" applyFill="1" applyBorder="1" applyAlignment="1">
      <alignment horizontal="center" vertical="center" wrapText="1"/>
      <protection/>
    </xf>
    <xf numFmtId="0" fontId="2" fillId="0" borderId="48" xfId="59" applyFont="1" applyFill="1" applyBorder="1" applyAlignment="1">
      <alignment horizontal="center" vertical="center" wrapText="1"/>
      <protection/>
    </xf>
    <xf numFmtId="0" fontId="2" fillId="0" borderId="69" xfId="59" applyFont="1" applyFill="1" applyBorder="1" applyAlignment="1">
      <alignment horizontal="center" vertical="center" wrapText="1"/>
      <protection/>
    </xf>
    <xf numFmtId="0" fontId="2" fillId="0" borderId="16" xfId="59" applyFont="1" applyFill="1" applyBorder="1" applyAlignment="1">
      <alignment horizontal="center" vertical="center" wrapText="1"/>
      <protection/>
    </xf>
    <xf numFmtId="0" fontId="12" fillId="0" borderId="0" xfId="59" applyFont="1" applyAlignment="1">
      <alignment horizontal="left" vertical="center" wrapText="1"/>
      <protection/>
    </xf>
    <xf numFmtId="0" fontId="7" fillId="0" borderId="0" xfId="59" applyFont="1" applyBorder="1" applyAlignment="1">
      <alignment horizontal="center" vertical="center"/>
      <protection/>
    </xf>
    <xf numFmtId="0" fontId="7" fillId="0" borderId="98" xfId="59" applyFont="1" applyBorder="1" applyAlignment="1">
      <alignment horizontal="center" vertical="center"/>
      <protection/>
    </xf>
    <xf numFmtId="0" fontId="7" fillId="0" borderId="0" xfId="59" applyFont="1" applyAlignment="1">
      <alignment horizontal="center" vertical="center"/>
      <protection/>
    </xf>
    <xf numFmtId="0" fontId="2" fillId="0" borderId="14" xfId="59" applyFont="1" applyBorder="1" applyAlignment="1">
      <alignment horizontal="center"/>
      <protection/>
    </xf>
    <xf numFmtId="0" fontId="3" fillId="0" borderId="0" xfId="0" applyFont="1" applyAlignment="1">
      <alignment horizontal="left" vertical="center" wrapText="1"/>
    </xf>
    <xf numFmtId="0" fontId="11" fillId="0" borderId="0" xfId="59" applyFont="1" applyBorder="1" applyAlignment="1">
      <alignment horizontal="left" vertical="top" wrapText="1"/>
      <protection/>
    </xf>
    <xf numFmtId="0" fontId="11" fillId="0" borderId="0" xfId="59" applyFont="1" applyBorder="1" applyAlignment="1">
      <alignment horizontal="left" vertical="top"/>
      <protection/>
    </xf>
    <xf numFmtId="0" fontId="1" fillId="33" borderId="48" xfId="59" applyFont="1" applyFill="1" applyBorder="1" applyAlignment="1">
      <alignment horizontal="center" vertical="center"/>
      <protection/>
    </xf>
    <xf numFmtId="0" fontId="1" fillId="33" borderId="69" xfId="59" applyFont="1" applyFill="1" applyBorder="1" applyAlignment="1">
      <alignment horizontal="center" vertical="center"/>
      <protection/>
    </xf>
    <xf numFmtId="0" fontId="1" fillId="33" borderId="16" xfId="59" applyFont="1" applyFill="1" applyBorder="1" applyAlignment="1">
      <alignment horizontal="center" vertical="center"/>
      <protection/>
    </xf>
    <xf numFmtId="0" fontId="2" fillId="0" borderId="14" xfId="59" applyFont="1" applyFill="1" applyBorder="1" applyAlignment="1">
      <alignment horizontal="left" vertical="center" wrapText="1"/>
      <protection/>
    </xf>
    <xf numFmtId="0" fontId="91" fillId="0" borderId="14" xfId="59" applyFont="1" applyFill="1" applyBorder="1" applyAlignment="1">
      <alignment horizontal="center" vertical="center" wrapText="1"/>
      <protection/>
    </xf>
    <xf numFmtId="0" fontId="4" fillId="0" borderId="69" xfId="59" applyFont="1" applyFill="1" applyBorder="1" applyAlignment="1">
      <alignment horizontal="center" vertical="center" wrapText="1"/>
      <protection/>
    </xf>
    <xf numFmtId="0" fontId="1" fillId="33" borderId="48" xfId="59" applyFont="1" applyFill="1" applyBorder="1" applyAlignment="1">
      <alignment horizontal="center" vertical="center" wrapText="1"/>
      <protection/>
    </xf>
    <xf numFmtId="0" fontId="1" fillId="33" borderId="69" xfId="59" applyFont="1" applyFill="1" applyBorder="1" applyAlignment="1">
      <alignment horizontal="center" vertical="center" wrapText="1"/>
      <protection/>
    </xf>
    <xf numFmtId="0" fontId="1" fillId="33" borderId="16" xfId="59" applyFont="1" applyFill="1" applyBorder="1" applyAlignment="1">
      <alignment horizontal="center" vertical="center" wrapText="1"/>
      <protection/>
    </xf>
    <xf numFmtId="0" fontId="2" fillId="0" borderId="15" xfId="59" applyFont="1" applyBorder="1" applyAlignment="1">
      <alignment horizontal="center" vertical="center"/>
      <protection/>
    </xf>
    <xf numFmtId="0" fontId="2" fillId="0" borderId="17" xfId="59" applyFont="1" applyBorder="1" applyAlignment="1">
      <alignment horizontal="center" vertical="center"/>
      <protection/>
    </xf>
    <xf numFmtId="0" fontId="1" fillId="42" borderId="48" xfId="59" applyFont="1" applyFill="1" applyBorder="1" applyAlignment="1">
      <alignment horizontal="center" vertical="center"/>
      <protection/>
    </xf>
    <xf numFmtId="0" fontId="1" fillId="42" borderId="69" xfId="59" applyFont="1" applyFill="1" applyBorder="1" applyAlignment="1">
      <alignment horizontal="center" vertical="center"/>
      <protection/>
    </xf>
    <xf numFmtId="0" fontId="1" fillId="42" borderId="16" xfId="59" applyFont="1" applyFill="1" applyBorder="1" applyAlignment="1">
      <alignment horizontal="center" vertical="center"/>
      <protection/>
    </xf>
    <xf numFmtId="0" fontId="2" fillId="0" borderId="48" xfId="59" applyFont="1" applyBorder="1" applyAlignment="1">
      <alignment horizontal="center" vertical="center"/>
      <protection/>
    </xf>
    <xf numFmtId="0" fontId="2" fillId="0" borderId="99" xfId="59" applyFont="1" applyBorder="1" applyAlignment="1">
      <alignment horizontal="center" vertical="center"/>
      <protection/>
    </xf>
    <xf numFmtId="0" fontId="2" fillId="0" borderId="100" xfId="59" applyFont="1" applyBorder="1" applyAlignment="1">
      <alignment horizontal="center" vertical="center"/>
      <protection/>
    </xf>
    <xf numFmtId="0" fontId="2" fillId="0" borderId="91" xfId="59" applyFont="1" applyBorder="1" applyAlignment="1">
      <alignment horizontal="center" vertical="center"/>
      <protection/>
    </xf>
    <xf numFmtId="0" fontId="2" fillId="0" borderId="14" xfId="59" applyFont="1" applyBorder="1" applyAlignment="1">
      <alignment horizontal="center" vertical="center"/>
      <protection/>
    </xf>
    <xf numFmtId="0" fontId="7" fillId="0" borderId="48" xfId="59" applyFont="1" applyBorder="1" applyAlignment="1">
      <alignment horizontal="center" vertical="center"/>
      <protection/>
    </xf>
    <xf numFmtId="0" fontId="7" fillId="0" borderId="16" xfId="59" applyFont="1" applyBorder="1" applyAlignment="1">
      <alignment horizontal="center" vertical="center"/>
      <protection/>
    </xf>
    <xf numFmtId="0" fontId="8" fillId="0" borderId="48" xfId="0" applyFont="1" applyBorder="1" applyAlignment="1">
      <alignment horizontal="left" vertical="center" wrapText="1"/>
    </xf>
    <xf numFmtId="0" fontId="8" fillId="0" borderId="69" xfId="0" applyFont="1" applyBorder="1" applyAlignment="1">
      <alignment horizontal="left" vertical="center" wrapText="1"/>
    </xf>
    <xf numFmtId="0" fontId="8" fillId="0" borderId="16" xfId="0" applyFont="1" applyBorder="1" applyAlignment="1">
      <alignment horizontal="left" vertical="center" wrapText="1"/>
    </xf>
    <xf numFmtId="0" fontId="1" fillId="33" borderId="14" xfId="59" applyFont="1" applyFill="1" applyBorder="1" applyAlignment="1">
      <alignment horizontal="center" vertical="center" wrapText="1"/>
      <protection/>
    </xf>
    <xf numFmtId="0" fontId="43" fillId="0" borderId="48" xfId="59" applyFont="1" applyFill="1" applyBorder="1" applyAlignment="1">
      <alignment horizontal="left" vertical="center" wrapText="1"/>
      <protection/>
    </xf>
    <xf numFmtId="0" fontId="43" fillId="0" borderId="69" xfId="59" applyFont="1" applyFill="1" applyBorder="1" applyAlignment="1">
      <alignment horizontal="left" vertical="center" wrapText="1"/>
      <protection/>
    </xf>
    <xf numFmtId="0" fontId="43" fillId="0" borderId="16" xfId="59" applyFont="1" applyFill="1" applyBorder="1" applyAlignment="1">
      <alignment horizontal="left" vertical="center" wrapText="1"/>
      <protection/>
    </xf>
    <xf numFmtId="0" fontId="11" fillId="0" borderId="0" xfId="0" applyFont="1" applyBorder="1" applyAlignment="1">
      <alignment horizontal="left" vertical="top"/>
    </xf>
    <xf numFmtId="3" fontId="1" fillId="35" borderId="32" xfId="0" applyNumberFormat="1" applyFont="1" applyFill="1" applyBorder="1" applyAlignment="1">
      <alignment horizontal="center" vertical="center" wrapText="1"/>
    </xf>
    <xf numFmtId="3" fontId="1" fillId="35" borderId="24" xfId="0" applyNumberFormat="1" applyFont="1" applyFill="1" applyBorder="1" applyAlignment="1">
      <alignment horizontal="center" vertical="center" wrapText="1"/>
    </xf>
    <xf numFmtId="0" fontId="2" fillId="0" borderId="15" xfId="0" applyFont="1" applyBorder="1" applyAlignment="1">
      <alignment horizontal="center"/>
    </xf>
    <xf numFmtId="0" fontId="2" fillId="0" borderId="86" xfId="0" applyFont="1" applyBorder="1" applyAlignment="1">
      <alignment horizontal="center" wrapText="1"/>
    </xf>
    <xf numFmtId="0" fontId="2" fillId="0" borderId="101" xfId="0" applyFont="1" applyBorder="1" applyAlignment="1">
      <alignment horizontal="center" wrapText="1"/>
    </xf>
    <xf numFmtId="0" fontId="2" fillId="0" borderId="87" xfId="0" applyFont="1" applyBorder="1" applyAlignment="1">
      <alignment horizont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90" fillId="35" borderId="14"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33" xfId="0" applyFont="1" applyFill="1" applyBorder="1" applyAlignment="1">
      <alignment horizontal="center" vertical="center" wrapText="1"/>
    </xf>
    <xf numFmtId="0" fontId="1" fillId="35" borderId="34" xfId="0" applyFont="1" applyFill="1" applyBorder="1" applyAlignment="1">
      <alignment horizontal="center" vertical="center" wrapText="1"/>
    </xf>
    <xf numFmtId="0" fontId="2" fillId="0" borderId="14" xfId="0" applyFont="1" applyBorder="1" applyAlignment="1">
      <alignment horizontal="center" vertical="center" wrapText="1"/>
    </xf>
    <xf numFmtId="0" fontId="1" fillId="35" borderId="2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2" fillId="0" borderId="0" xfId="0" applyFont="1" applyBorder="1" applyAlignment="1">
      <alignment horizontal="left" vertical="center" wrapText="1"/>
    </xf>
    <xf numFmtId="0" fontId="7" fillId="0" borderId="0"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vertical="center" wrapText="1"/>
    </xf>
    <xf numFmtId="0" fontId="1" fillId="0" borderId="0" xfId="0" applyFont="1" applyFill="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41" borderId="35" xfId="0" applyFont="1" applyFill="1" applyBorder="1" applyAlignment="1">
      <alignment horizontal="center" vertical="center" wrapText="1"/>
    </xf>
    <xf numFmtId="0" fontId="1" fillId="41" borderId="33" xfId="0" applyFont="1" applyFill="1" applyBorder="1" applyAlignment="1">
      <alignment horizontal="center" vertical="center" wrapText="1"/>
    </xf>
    <xf numFmtId="0" fontId="1" fillId="41" borderId="34" xfId="0" applyFont="1" applyFill="1" applyBorder="1" applyAlignment="1">
      <alignment horizontal="center" vertical="center" wrapText="1"/>
    </xf>
    <xf numFmtId="0" fontId="1" fillId="41" borderId="54" xfId="0" applyFont="1" applyFill="1" applyBorder="1" applyAlignment="1">
      <alignment horizontal="center" vertical="center" wrapText="1"/>
    </xf>
    <xf numFmtId="0" fontId="1" fillId="41" borderId="62" xfId="0" applyFont="1" applyFill="1" applyBorder="1" applyAlignment="1">
      <alignment horizontal="center" vertical="center" wrapText="1"/>
    </xf>
    <xf numFmtId="0" fontId="91" fillId="0" borderId="14" xfId="0" applyFont="1" applyBorder="1" applyAlignment="1">
      <alignment horizontal="center" vertical="center" wrapText="1"/>
    </xf>
    <xf numFmtId="0" fontId="36" fillId="0" borderId="91" xfId="0" applyFont="1" applyBorder="1" applyAlignment="1">
      <alignment horizontal="left" vertical="center" wrapText="1"/>
    </xf>
    <xf numFmtId="0" fontId="36" fillId="0" borderId="105" xfId="0" applyFont="1" applyBorder="1" applyAlignment="1">
      <alignment horizontal="left" vertical="center" wrapText="1"/>
    </xf>
    <xf numFmtId="0" fontId="36" fillId="0" borderId="59" xfId="0" applyFont="1" applyBorder="1" applyAlignment="1">
      <alignment horizontal="left" vertical="center" wrapText="1"/>
    </xf>
    <xf numFmtId="3" fontId="2" fillId="0" borderId="36"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0" xfId="0" applyFont="1" applyBorder="1" applyAlignment="1">
      <alignment wrapText="1"/>
    </xf>
    <xf numFmtId="0" fontId="11" fillId="0" borderId="0" xfId="0" applyFont="1" applyBorder="1" applyAlignment="1">
      <alignment vertical="top"/>
    </xf>
    <xf numFmtId="0" fontId="1" fillId="0" borderId="60"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6" fillId="0" borderId="106" xfId="0" applyFont="1" applyFill="1" applyBorder="1" applyAlignment="1">
      <alignment horizontal="left" vertical="center" wrapText="1"/>
    </xf>
    <xf numFmtId="0" fontId="36" fillId="0" borderId="107" xfId="0" applyFont="1" applyFill="1" applyBorder="1" applyAlignment="1">
      <alignment horizontal="left" vertical="center" wrapText="1"/>
    </xf>
    <xf numFmtId="0" fontId="36" fillId="0" borderId="108" xfId="0" applyFont="1" applyFill="1" applyBorder="1" applyAlignment="1">
      <alignment horizontal="left" vertical="center" wrapText="1"/>
    </xf>
    <xf numFmtId="0" fontId="2" fillId="0" borderId="44"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2" fillId="0" borderId="0" xfId="0" applyFont="1" applyBorder="1" applyAlignment="1">
      <alignment horizontal="left" wrapText="1"/>
    </xf>
    <xf numFmtId="0" fontId="7" fillId="0" borderId="109"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Fill="1" applyBorder="1" applyAlignment="1">
      <alignment horizontal="justify" vertical="center" wrapText="1"/>
    </xf>
    <xf numFmtId="0" fontId="0" fillId="0" borderId="0" xfId="0" applyFill="1" applyBorder="1" applyAlignment="1">
      <alignment/>
    </xf>
    <xf numFmtId="0" fontId="2" fillId="0" borderId="110" xfId="0" applyFont="1" applyFill="1" applyBorder="1" applyAlignment="1">
      <alignment horizontal="left" vertical="center" wrapText="1"/>
    </xf>
    <xf numFmtId="0" fontId="2" fillId="0" borderId="111" xfId="0" applyFont="1" applyFill="1" applyBorder="1" applyAlignment="1">
      <alignment horizontal="left" vertical="center" wrapText="1"/>
    </xf>
    <xf numFmtId="0" fontId="2" fillId="0" borderId="0" xfId="0" applyFont="1" applyBorder="1" applyAlignment="1">
      <alignment horizontal="justify" vertical="center" wrapText="1"/>
    </xf>
    <xf numFmtId="0" fontId="1" fillId="0" borderId="63" xfId="0" applyFont="1" applyBorder="1" applyAlignment="1">
      <alignment horizontal="center" wrapText="1"/>
    </xf>
    <xf numFmtId="0" fontId="1" fillId="41" borderId="55" xfId="0" applyFont="1" applyFill="1" applyBorder="1" applyAlignment="1">
      <alignment horizontal="center" vertical="center"/>
    </xf>
    <xf numFmtId="0" fontId="1" fillId="41" borderId="112" xfId="0" applyFont="1" applyFill="1" applyBorder="1" applyAlignment="1">
      <alignment horizontal="center" vertical="center"/>
    </xf>
    <xf numFmtId="0" fontId="1" fillId="41" borderId="113"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4"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91" fillId="0" borderId="15" xfId="0" applyFont="1" applyFill="1" applyBorder="1" applyAlignment="1">
      <alignment horizontal="center" vertical="center" wrapText="1"/>
    </xf>
    <xf numFmtId="0" fontId="1" fillId="41" borderId="115" xfId="0" applyFont="1" applyFill="1" applyBorder="1" applyAlignment="1">
      <alignment horizontal="center" vertical="center"/>
    </xf>
    <xf numFmtId="0" fontId="1" fillId="41" borderId="92" xfId="0" applyFont="1" applyFill="1" applyBorder="1" applyAlignment="1">
      <alignment horizontal="center" vertical="center"/>
    </xf>
    <xf numFmtId="0" fontId="1" fillId="41" borderId="93" xfId="0" applyFont="1" applyFill="1" applyBorder="1" applyAlignment="1">
      <alignment horizontal="center" vertical="center"/>
    </xf>
    <xf numFmtId="0" fontId="1" fillId="0" borderId="116" xfId="0" applyFont="1" applyBorder="1" applyAlignment="1">
      <alignment horizontal="center" wrapText="1"/>
    </xf>
    <xf numFmtId="0" fontId="1" fillId="0" borderId="48" xfId="0" applyFont="1" applyBorder="1" applyAlignment="1">
      <alignment horizontal="center" vertical="center"/>
    </xf>
    <xf numFmtId="0" fontId="1" fillId="0" borderId="16" xfId="0" applyFont="1" applyBorder="1" applyAlignment="1">
      <alignment horizontal="center" vertical="center"/>
    </xf>
    <xf numFmtId="0" fontId="36" fillId="0" borderId="48" xfId="0" applyFont="1" applyBorder="1" applyAlignment="1">
      <alignment horizontal="left" vertical="center" wrapText="1"/>
    </xf>
    <xf numFmtId="0" fontId="36" fillId="0" borderId="69" xfId="0" applyFont="1" applyBorder="1" applyAlignment="1">
      <alignment horizontal="left" vertical="center" wrapText="1"/>
    </xf>
    <xf numFmtId="0" fontId="36" fillId="0" borderId="16" xfId="0" applyFont="1" applyBorder="1" applyAlignment="1">
      <alignment horizontal="left" vertical="center" wrapText="1"/>
    </xf>
    <xf numFmtId="0" fontId="1" fillId="35" borderId="35" xfId="0" applyFont="1" applyFill="1" applyBorder="1" applyAlignment="1">
      <alignment horizontal="center" vertical="center"/>
    </xf>
    <xf numFmtId="0" fontId="1" fillId="35" borderId="33" xfId="0" applyFont="1" applyFill="1" applyBorder="1" applyAlignment="1">
      <alignment horizontal="center" vertical="center"/>
    </xf>
    <xf numFmtId="0" fontId="1" fillId="35" borderId="34" xfId="0" applyFont="1" applyFill="1" applyBorder="1" applyAlignment="1">
      <alignment horizontal="center" vertical="center"/>
    </xf>
    <xf numFmtId="0" fontId="1" fillId="0" borderId="99" xfId="0" applyFont="1" applyBorder="1" applyAlignment="1">
      <alignment horizontal="center" vertical="center"/>
    </xf>
    <xf numFmtId="0" fontId="1" fillId="0" borderId="117" xfId="0" applyFont="1" applyBorder="1" applyAlignment="1">
      <alignment horizontal="center" vertical="center"/>
    </xf>
    <xf numFmtId="0" fontId="2" fillId="0" borderId="48" xfId="0" applyFont="1" applyBorder="1" applyAlignment="1">
      <alignment horizontal="center"/>
    </xf>
    <xf numFmtId="0" fontId="2" fillId="0" borderId="69" xfId="0" applyFont="1" applyBorder="1" applyAlignment="1">
      <alignment horizontal="center"/>
    </xf>
    <xf numFmtId="0" fontId="2" fillId="0" borderId="16" xfId="0" applyFont="1" applyBorder="1" applyAlignment="1">
      <alignment horizont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center" vertical="center"/>
    </xf>
    <xf numFmtId="0" fontId="7" fillId="0" borderId="98" xfId="0" applyFont="1" applyBorder="1" applyAlignment="1">
      <alignment horizont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14" xfId="0" applyFont="1" applyBorder="1" applyAlignment="1">
      <alignment horizontal="center"/>
    </xf>
    <xf numFmtId="0" fontId="3" fillId="0" borderId="48" xfId="0" applyFont="1" applyBorder="1" applyAlignment="1">
      <alignment horizontal="left" vertical="center" wrapText="1"/>
    </xf>
    <xf numFmtId="0" fontId="3" fillId="0" borderId="69" xfId="0" applyFont="1" applyBorder="1" applyAlignment="1">
      <alignment horizontal="left" vertical="center" wrapText="1"/>
    </xf>
    <xf numFmtId="0" fontId="3" fillId="0" borderId="16" xfId="0" applyFont="1" applyBorder="1" applyAlignment="1">
      <alignment horizontal="lef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5" xfId="0" applyFont="1" applyBorder="1" applyAlignment="1">
      <alignment horizontal="center"/>
    </xf>
    <xf numFmtId="0" fontId="0" fillId="0" borderId="15" xfId="0" applyBorder="1" applyAlignment="1">
      <alignment horizontal="center"/>
    </xf>
    <xf numFmtId="0" fontId="1" fillId="35" borderId="42" xfId="0" applyFont="1" applyFill="1" applyBorder="1" applyAlignment="1">
      <alignment horizontal="center" vertical="center" wrapText="1"/>
    </xf>
    <xf numFmtId="0" fontId="1" fillId="35" borderId="64" xfId="0" applyFont="1" applyFill="1" applyBorder="1" applyAlignment="1">
      <alignment horizontal="center" vertical="center" wrapText="1"/>
    </xf>
    <xf numFmtId="0" fontId="1" fillId="35" borderId="65" xfId="0" applyFont="1" applyFill="1" applyBorder="1" applyAlignment="1">
      <alignment horizontal="center" vertical="center" wrapText="1"/>
    </xf>
    <xf numFmtId="0" fontId="0" fillId="0" borderId="14" xfId="0" applyBorder="1" applyAlignment="1">
      <alignment horizontal="center"/>
    </xf>
    <xf numFmtId="0" fontId="2" fillId="0" borderId="0" xfId="0" applyFont="1" applyFill="1" applyBorder="1" applyAlignment="1">
      <alignment horizontal="justify" vertical="center"/>
    </xf>
    <xf numFmtId="0" fontId="1" fillId="0" borderId="40" xfId="0" applyFont="1" applyBorder="1" applyAlignment="1">
      <alignment horizontal="center" vertical="center" wrapText="1"/>
    </xf>
    <xf numFmtId="0" fontId="1" fillId="0" borderId="40" xfId="0" applyFont="1" applyBorder="1" applyAlignment="1">
      <alignment horizontal="center" vertical="top" wrapText="1"/>
    </xf>
    <xf numFmtId="0" fontId="1" fillId="0" borderId="11" xfId="0" applyFont="1" applyBorder="1" applyAlignment="1">
      <alignment horizontal="center" vertical="top" wrapText="1"/>
    </xf>
    <xf numFmtId="0" fontId="11" fillId="0" borderId="0" xfId="0" applyFont="1" applyBorder="1" applyAlignment="1">
      <alignment horizontal="left" vertical="center" wrapText="1"/>
    </xf>
    <xf numFmtId="0" fontId="2" fillId="0" borderId="0" xfId="0" applyFont="1" applyAlignment="1">
      <alignment horizontal="justify" vertical="center" wrapText="1"/>
    </xf>
    <xf numFmtId="0" fontId="11" fillId="0" borderId="0" xfId="0" applyFont="1" applyBorder="1" applyAlignment="1">
      <alignment horizontal="left" vertical="center"/>
    </xf>
    <xf numFmtId="0" fontId="1" fillId="0" borderId="116" xfId="0" applyFont="1" applyBorder="1" applyAlignment="1">
      <alignment horizontal="center" vertical="center" wrapText="1"/>
    </xf>
    <xf numFmtId="0" fontId="2" fillId="0" borderId="0" xfId="0" applyFont="1" applyBorder="1" applyAlignment="1">
      <alignment vertical="center" wrapText="1"/>
    </xf>
    <xf numFmtId="0" fontId="17" fillId="0" borderId="0" xfId="0" applyFont="1" applyFill="1" applyBorder="1" applyAlignment="1">
      <alignment horizontal="justify" vertical="center"/>
    </xf>
    <xf numFmtId="0" fontId="3" fillId="0" borderId="0" xfId="0" applyFont="1" applyFill="1" applyBorder="1" applyAlignment="1">
      <alignment horizontal="left" vertical="center" wrapText="1"/>
    </xf>
    <xf numFmtId="0" fontId="1" fillId="0" borderId="14" xfId="0" applyFont="1" applyBorder="1" applyAlignment="1">
      <alignment horizontal="center" vertical="top" wrapText="1"/>
    </xf>
    <xf numFmtId="0" fontId="7" fillId="0" borderId="109" xfId="0" applyFont="1" applyBorder="1" applyAlignment="1">
      <alignment horizontal="center"/>
    </xf>
    <xf numFmtId="0" fontId="2" fillId="0" borderId="12" xfId="0" applyFont="1" applyBorder="1" applyAlignment="1">
      <alignment horizontal="center"/>
    </xf>
    <xf numFmtId="0" fontId="6" fillId="9" borderId="115" xfId="58" applyFont="1" applyFill="1" applyBorder="1" applyAlignment="1">
      <alignment horizontal="center" wrapText="1"/>
      <protection/>
    </xf>
    <xf numFmtId="0" fontId="6" fillId="9" borderId="92" xfId="58" applyFont="1" applyFill="1" applyBorder="1" applyAlignment="1">
      <alignment horizontal="center" wrapText="1"/>
      <protection/>
    </xf>
    <xf numFmtId="0" fontId="6" fillId="9" borderId="93" xfId="58" applyFont="1" applyFill="1" applyBorder="1" applyAlignment="1">
      <alignment horizontal="center" wrapText="1"/>
      <protection/>
    </xf>
    <xf numFmtId="0" fontId="1" fillId="0" borderId="61" xfId="58" applyFont="1" applyFill="1" applyBorder="1" applyAlignment="1">
      <alignment horizontal="center" vertical="center" wrapText="1"/>
      <protection/>
    </xf>
    <xf numFmtId="0" fontId="1" fillId="0" borderId="73" xfId="58" applyFont="1" applyFill="1" applyBorder="1" applyAlignment="1">
      <alignment horizontal="center" vertical="center" wrapText="1"/>
      <protection/>
    </xf>
    <xf numFmtId="0" fontId="1" fillId="0" borderId="42" xfId="58" applyFont="1" applyFill="1" applyBorder="1" applyAlignment="1">
      <alignment horizontal="center" vertical="center" wrapText="1"/>
      <protection/>
    </xf>
    <xf numFmtId="0" fontId="2" fillId="0" borderId="48" xfId="58" applyFont="1" applyBorder="1" applyAlignment="1">
      <alignment horizontal="left" vertical="center" wrapText="1"/>
      <protection/>
    </xf>
    <xf numFmtId="0" fontId="2" fillId="0" borderId="69" xfId="58" applyFont="1" applyBorder="1" applyAlignment="1">
      <alignment horizontal="left" vertical="center" wrapText="1"/>
      <protection/>
    </xf>
    <xf numFmtId="0" fontId="2" fillId="0" borderId="16" xfId="58" applyFont="1" applyBorder="1" applyAlignment="1">
      <alignment horizontal="left" vertical="center" wrapText="1"/>
      <protection/>
    </xf>
    <xf numFmtId="0" fontId="2" fillId="0" borderId="91" xfId="58" applyFont="1" applyBorder="1" applyAlignment="1">
      <alignment horizontal="left" vertical="center" wrapText="1"/>
      <protection/>
    </xf>
    <xf numFmtId="0" fontId="2" fillId="0" borderId="105" xfId="58" applyFont="1" applyBorder="1" applyAlignment="1">
      <alignment horizontal="left" vertical="center" wrapText="1"/>
      <protection/>
    </xf>
    <xf numFmtId="0" fontId="2" fillId="0" borderId="59" xfId="58" applyFont="1" applyBorder="1" applyAlignment="1">
      <alignment horizontal="left" vertical="center" wrapText="1"/>
      <protection/>
    </xf>
    <xf numFmtId="0" fontId="6" fillId="9" borderId="55" xfId="58" applyFont="1" applyFill="1" applyBorder="1" applyAlignment="1">
      <alignment horizontal="center" vertical="center" wrapText="1"/>
      <protection/>
    </xf>
    <xf numFmtId="0" fontId="6" fillId="9" borderId="112" xfId="58" applyFont="1" applyFill="1" applyBorder="1" applyAlignment="1">
      <alignment horizontal="center" vertical="center" wrapText="1"/>
      <protection/>
    </xf>
    <xf numFmtId="0" fontId="6" fillId="9" borderId="113" xfId="58" applyFont="1" applyFill="1" applyBorder="1" applyAlignment="1">
      <alignment horizontal="center" vertical="center" wrapText="1"/>
      <protection/>
    </xf>
    <xf numFmtId="0" fontId="6" fillId="9" borderId="55" xfId="58" applyFont="1" applyFill="1" applyBorder="1" applyAlignment="1">
      <alignment horizontal="center" wrapText="1"/>
      <protection/>
    </xf>
    <xf numFmtId="0" fontId="6" fillId="9" borderId="112" xfId="58" applyFont="1" applyFill="1" applyBorder="1" applyAlignment="1">
      <alignment horizontal="center" wrapText="1"/>
      <protection/>
    </xf>
    <xf numFmtId="0" fontId="6" fillId="9" borderId="113" xfId="58" applyFont="1" applyFill="1" applyBorder="1" applyAlignment="1">
      <alignment horizontal="center" wrapText="1"/>
      <protection/>
    </xf>
    <xf numFmtId="0" fontId="7" fillId="0" borderId="48" xfId="58" applyFont="1" applyBorder="1" applyAlignment="1">
      <alignment horizontal="left" wrapText="1"/>
      <protection/>
    </xf>
    <xf numFmtId="0" fontId="0" fillId="0" borderId="69" xfId="58" applyFont="1" applyBorder="1" applyAlignment="1">
      <alignment horizontal="left" wrapText="1"/>
      <protection/>
    </xf>
    <xf numFmtId="0" fontId="0" fillId="0" borderId="16" xfId="58" applyFont="1" applyBorder="1" applyAlignment="1">
      <alignment horizontal="left" wrapText="1"/>
      <protection/>
    </xf>
    <xf numFmtId="0" fontId="2" fillId="0" borderId="48" xfId="58" applyFont="1" applyBorder="1" applyAlignment="1">
      <alignment horizontal="left" vertical="top" wrapText="1"/>
      <protection/>
    </xf>
    <xf numFmtId="0" fontId="2" fillId="0" borderId="69" xfId="58" applyFont="1" applyBorder="1" applyAlignment="1">
      <alignment horizontal="left" vertical="top" wrapText="1"/>
      <protection/>
    </xf>
    <xf numFmtId="0" fontId="2" fillId="0" borderId="16" xfId="58" applyFont="1" applyBorder="1" applyAlignment="1">
      <alignment horizontal="left" vertical="top" wrapText="1"/>
      <protection/>
    </xf>
    <xf numFmtId="0" fontId="1" fillId="0" borderId="14" xfId="58" applyFont="1" applyBorder="1" applyAlignment="1">
      <alignment horizontal="center" vertical="center" wrapText="1"/>
      <protection/>
    </xf>
    <xf numFmtId="0" fontId="3" fillId="0" borderId="0" xfId="0" applyFont="1" applyAlignment="1">
      <alignment horizontal="justify" vertical="center" wrapText="1"/>
    </xf>
    <xf numFmtId="0" fontId="7" fillId="0" borderId="0" xfId="0" applyFont="1" applyAlignment="1">
      <alignment horizontal="justify" vertical="center" wrapText="1"/>
    </xf>
    <xf numFmtId="0" fontId="1" fillId="0" borderId="36" xfId="58" applyFont="1" applyBorder="1" applyAlignment="1">
      <alignment horizontal="center" vertical="center" wrapText="1"/>
      <protection/>
    </xf>
    <xf numFmtId="0" fontId="3" fillId="0" borderId="0" xfId="58" applyFont="1" applyAlignment="1">
      <alignment horizontal="left" wrapText="1"/>
      <protection/>
    </xf>
    <xf numFmtId="0" fontId="3" fillId="0" borderId="0" xfId="58" applyFont="1" applyAlignment="1">
      <alignment horizontal="left"/>
      <protection/>
    </xf>
    <xf numFmtId="0" fontId="6" fillId="0" borderId="0" xfId="58" applyFont="1" applyAlignment="1">
      <alignment horizontal="left"/>
      <protection/>
    </xf>
    <xf numFmtId="0" fontId="7" fillId="0" borderId="0" xfId="0" applyFont="1" applyAlignment="1">
      <alignment horizontal="center" vertical="center"/>
    </xf>
    <xf numFmtId="0" fontId="1" fillId="0" borderId="32" xfId="58" applyFont="1" applyBorder="1" applyAlignment="1">
      <alignment horizontal="center" vertical="center" wrapText="1"/>
      <protection/>
    </xf>
    <xf numFmtId="0" fontId="1" fillId="0" borderId="20" xfId="58" applyFont="1" applyBorder="1" applyAlignment="1">
      <alignment horizontal="center" vertical="center" wrapText="1"/>
      <protection/>
    </xf>
    <xf numFmtId="0" fontId="3" fillId="0" borderId="48" xfId="0" applyFont="1" applyBorder="1" applyAlignment="1">
      <alignment horizontal="left" wrapText="1"/>
    </xf>
    <xf numFmtId="0" fontId="3" fillId="0" borderId="69" xfId="0" applyFont="1" applyBorder="1" applyAlignment="1">
      <alignment horizontal="left" wrapText="1"/>
    </xf>
    <xf numFmtId="0" fontId="3" fillId="0" borderId="94" xfId="0" applyFont="1" applyBorder="1" applyAlignment="1">
      <alignment horizontal="left" wrapText="1"/>
    </xf>
    <xf numFmtId="0" fontId="2" fillId="0" borderId="95" xfId="0" applyFont="1" applyBorder="1" applyAlignment="1">
      <alignment horizontal="center" wrapText="1"/>
    </xf>
    <xf numFmtId="0" fontId="2" fillId="0" borderId="96" xfId="0" applyFont="1" applyBorder="1" applyAlignment="1">
      <alignment horizontal="center" wrapText="1"/>
    </xf>
    <xf numFmtId="0" fontId="2" fillId="0" borderId="118" xfId="0" applyFont="1" applyBorder="1" applyAlignment="1">
      <alignment horizontal="center" wrapText="1"/>
    </xf>
    <xf numFmtId="2" fontId="3" fillId="0" borderId="48" xfId="0" applyNumberFormat="1" applyFont="1" applyBorder="1" applyAlignment="1">
      <alignment horizontal="left" wrapText="1"/>
    </xf>
    <xf numFmtId="2" fontId="3" fillId="0" borderId="69" xfId="0" applyNumberFormat="1" applyFont="1" applyBorder="1" applyAlignment="1">
      <alignment horizontal="left" wrapText="1"/>
    </xf>
    <xf numFmtId="2" fontId="3" fillId="0" borderId="94" xfId="0" applyNumberFormat="1" applyFont="1" applyBorder="1" applyAlignment="1">
      <alignment horizontal="left" wrapText="1"/>
    </xf>
    <xf numFmtId="0" fontId="2" fillId="0" borderId="86"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1" fillId="0" borderId="118" xfId="0" applyFont="1" applyBorder="1" applyAlignment="1">
      <alignment horizontal="center" vertical="center"/>
    </xf>
    <xf numFmtId="0" fontId="1" fillId="0" borderId="5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9" xfId="0" applyFont="1" applyBorder="1" applyAlignment="1">
      <alignment horizontal="center" vertical="center" wrapText="1"/>
    </xf>
    <xf numFmtId="0" fontId="1" fillId="43" borderId="120" xfId="0" applyFont="1" applyFill="1" applyBorder="1" applyAlignment="1">
      <alignment horizontal="center" vertical="center"/>
    </xf>
    <xf numFmtId="0" fontId="1" fillId="43" borderId="121" xfId="0" applyFont="1" applyFill="1" applyBorder="1" applyAlignment="1">
      <alignment horizontal="center" vertical="center"/>
    </xf>
    <xf numFmtId="0" fontId="1" fillId="43" borderId="122" xfId="0" applyFont="1" applyFill="1" applyBorder="1" applyAlignment="1">
      <alignment horizontal="center" vertical="center"/>
    </xf>
    <xf numFmtId="0" fontId="1" fillId="35" borderId="57" xfId="0" applyFont="1" applyFill="1" applyBorder="1" applyAlignment="1">
      <alignment horizontal="center" vertical="center"/>
    </xf>
    <xf numFmtId="0" fontId="1" fillId="35" borderId="69" xfId="0" applyFont="1" applyFill="1" applyBorder="1" applyAlignment="1">
      <alignment horizontal="center" vertical="center"/>
    </xf>
    <xf numFmtId="0" fontId="1" fillId="35" borderId="94" xfId="0" applyFont="1" applyFill="1" applyBorder="1" applyAlignment="1">
      <alignment horizontal="center" vertical="center"/>
    </xf>
    <xf numFmtId="0" fontId="4" fillId="0" borderId="0" xfId="0" applyFont="1" applyAlignment="1">
      <alignment horizontal="left" wrapText="1"/>
    </xf>
    <xf numFmtId="0" fontId="2" fillId="0" borderId="0" xfId="0" applyFont="1" applyAlignment="1">
      <alignment horizontal="left" wrapText="1"/>
    </xf>
    <xf numFmtId="0" fontId="1" fillId="0" borderId="48" xfId="0" applyFont="1" applyBorder="1" applyAlignment="1">
      <alignment horizontal="center" vertical="center" wrapText="1"/>
    </xf>
    <xf numFmtId="0" fontId="2" fillId="0" borderId="0" xfId="0" applyFont="1" applyBorder="1" applyAlignment="1">
      <alignment horizontal="left"/>
    </xf>
    <xf numFmtId="0" fontId="1" fillId="33" borderId="44" xfId="0" applyFont="1" applyFill="1" applyBorder="1" applyAlignment="1">
      <alignment horizontal="left"/>
    </xf>
    <xf numFmtId="0" fontId="1" fillId="33" borderId="17" xfId="0" applyFont="1" applyFill="1" applyBorder="1" applyAlignment="1">
      <alignment horizontal="left"/>
    </xf>
    <xf numFmtId="0" fontId="1" fillId="33" borderId="47" xfId="0" applyFont="1" applyFill="1" applyBorder="1" applyAlignment="1">
      <alignment horizontal="left"/>
    </xf>
    <xf numFmtId="0" fontId="1" fillId="33" borderId="15" xfId="0" applyFont="1" applyFill="1" applyBorder="1" applyAlignment="1">
      <alignment horizontal="left" wrapText="1"/>
    </xf>
    <xf numFmtId="0" fontId="1" fillId="33" borderId="22" xfId="0" applyFont="1" applyFill="1" applyBorder="1" applyAlignment="1">
      <alignment horizontal="left" wrapText="1"/>
    </xf>
    <xf numFmtId="0" fontId="27" fillId="0" borderId="15"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7" xfId="0" applyFont="1" applyBorder="1" applyAlignment="1">
      <alignment horizontal="center" vertical="center" wrapText="1"/>
    </xf>
    <xf numFmtId="0" fontId="12" fillId="0" borderId="0" xfId="0" applyNumberFormat="1" applyFont="1" applyAlignment="1">
      <alignment horizontal="left" vertical="center" wrapText="1"/>
    </xf>
    <xf numFmtId="0" fontId="2" fillId="0" borderId="14" xfId="0" applyFont="1" applyBorder="1" applyAlignment="1">
      <alignment horizontal="center"/>
    </xf>
    <xf numFmtId="0" fontId="4" fillId="0" borderId="0" xfId="0" applyNumberFormat="1" applyFont="1" applyAlignment="1">
      <alignment horizontal="justify" vertical="justify" wrapText="1"/>
    </xf>
    <xf numFmtId="0" fontId="11" fillId="0" borderId="0" xfId="0" applyNumberFormat="1" applyFont="1" applyAlignment="1">
      <alignment horizontal="justify" vertical="justify" wrapText="1"/>
    </xf>
    <xf numFmtId="0" fontId="1" fillId="0" borderId="0" xfId="0" applyNumberFormat="1" applyFont="1" applyAlignment="1">
      <alignment horizontal="left" vertical="justify" wrapText="1"/>
    </xf>
    <xf numFmtId="0" fontId="4" fillId="0" borderId="0" xfId="0" applyNumberFormat="1" applyFont="1" applyAlignment="1">
      <alignment horizontal="left" vertical="justify" wrapText="1"/>
    </xf>
    <xf numFmtId="0" fontId="2" fillId="0" borderId="0" xfId="0" applyFont="1" applyAlignment="1">
      <alignment horizontal="left" vertical="center" wrapText="1"/>
    </xf>
    <xf numFmtId="0" fontId="39" fillId="33" borderId="14" xfId="0" applyFont="1" applyFill="1" applyBorder="1" applyAlignment="1">
      <alignment horizontal="center" vertical="center" wrapText="1"/>
    </xf>
    <xf numFmtId="0" fontId="8" fillId="0" borderId="14" xfId="0" applyFont="1" applyBorder="1" applyAlignment="1">
      <alignment horizontal="center" vertical="center" wrapText="1"/>
    </xf>
    <xf numFmtId="44" fontId="39" fillId="33" borderId="14"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5" fillId="0" borderId="105" xfId="0" applyFont="1" applyBorder="1" applyAlignment="1">
      <alignment horizontal="left" wrapText="1"/>
    </xf>
    <xf numFmtId="0" fontId="19" fillId="0" borderId="0" xfId="0" applyFont="1" applyAlignment="1">
      <alignment horizontal="left" wrapText="1"/>
    </xf>
    <xf numFmtId="0" fontId="39" fillId="44" borderId="14" xfId="0" applyFont="1" applyFill="1" applyBorder="1" applyAlignment="1">
      <alignment horizontal="left" wrapText="1"/>
    </xf>
    <xf numFmtId="0" fontId="39" fillId="33" borderId="14" xfId="0" applyFont="1" applyFill="1" applyBorder="1" applyAlignment="1">
      <alignment horizontal="left"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4" xfId="52"/>
    <cellStyle name="Normalny 3" xfId="53"/>
    <cellStyle name="Normalny 4" xfId="54"/>
    <cellStyle name="Normalny 5" xfId="55"/>
    <cellStyle name="Normalny 6" xfId="56"/>
    <cellStyle name="Normalny_Projekty ponadnardowoe i innowacyjne_monitoring" xfId="57"/>
    <cellStyle name="Normalny_Zal8" xfId="58"/>
    <cellStyle name="Normalny_załącznik_wskaźniki1708"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Złe"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4"/>
  <sheetViews>
    <sheetView view="pageBreakPreview" zoomScale="120" zoomScaleSheetLayoutView="120" zoomScalePageLayoutView="0" workbookViewId="0" topLeftCell="A73">
      <selection activeCell="C89" sqref="C89"/>
    </sheetView>
  </sheetViews>
  <sheetFormatPr defaultColWidth="9.140625" defaultRowHeight="12.75"/>
  <cols>
    <col min="1" max="1" width="20.140625" style="50" customWidth="1"/>
    <col min="2" max="2" width="10.7109375" style="50" customWidth="1"/>
    <col min="3" max="3" width="32.57421875" style="50" customWidth="1"/>
    <col min="4" max="4" width="10.00390625" style="50" customWidth="1"/>
    <col min="5" max="5" width="22.00390625" style="50" customWidth="1"/>
    <col min="6" max="16384" width="9.140625" style="50" customWidth="1"/>
  </cols>
  <sheetData>
    <row r="1" spans="1:5" ht="16.5" customHeight="1">
      <c r="A1" s="123" t="s">
        <v>284</v>
      </c>
      <c r="B1" s="123"/>
      <c r="C1" s="123"/>
      <c r="D1" s="123"/>
      <c r="E1" s="123"/>
    </row>
    <row r="2" spans="1:5" ht="14.25" customHeight="1">
      <c r="A2" s="67"/>
      <c r="B2" s="66"/>
      <c r="C2" s="66"/>
      <c r="D2" s="66"/>
      <c r="E2" s="66"/>
    </row>
    <row r="3" spans="1:5" ht="14.25" customHeight="1">
      <c r="A3" s="124" t="s">
        <v>107</v>
      </c>
      <c r="B3" s="702" t="s">
        <v>360</v>
      </c>
      <c r="C3" s="702"/>
      <c r="D3" s="702"/>
      <c r="E3" s="702"/>
    </row>
    <row r="4" spans="1:5" ht="14.25" customHeight="1">
      <c r="A4" s="92"/>
      <c r="B4" s="93"/>
      <c r="C4" s="66"/>
      <c r="D4" s="66"/>
      <c r="E4" s="66"/>
    </row>
    <row r="5" spans="1:5" ht="14.25" customHeight="1">
      <c r="A5" s="124" t="s">
        <v>108</v>
      </c>
      <c r="B5" s="702" t="s">
        <v>359</v>
      </c>
      <c r="C5" s="702"/>
      <c r="D5" s="702"/>
      <c r="E5" s="702"/>
    </row>
    <row r="7" spans="1:5" ht="62.25" customHeight="1">
      <c r="A7" s="697" t="s">
        <v>266</v>
      </c>
      <c r="B7" s="697"/>
      <c r="C7" s="697"/>
      <c r="D7" s="697"/>
      <c r="E7" s="697"/>
    </row>
    <row r="8" ht="13.5" thickBot="1"/>
    <row r="9" spans="1:5" ht="17.25" customHeight="1" thickTop="1">
      <c r="A9" s="706" t="s">
        <v>188</v>
      </c>
      <c r="B9" s="694" t="s">
        <v>189</v>
      </c>
      <c r="C9" s="694"/>
      <c r="D9" s="694"/>
      <c r="E9" s="703" t="s">
        <v>97</v>
      </c>
    </row>
    <row r="10" spans="1:5" ht="24.75" customHeight="1">
      <c r="A10" s="707"/>
      <c r="B10" s="119" t="s">
        <v>109</v>
      </c>
      <c r="C10" s="705" t="s">
        <v>190</v>
      </c>
      <c r="D10" s="705"/>
      <c r="E10" s="704"/>
    </row>
    <row r="11" spans="1:5" ht="15" customHeight="1" thickBot="1">
      <c r="A11" s="131">
        <v>1</v>
      </c>
      <c r="B11" s="132">
        <v>2</v>
      </c>
      <c r="C11" s="132">
        <v>3</v>
      </c>
      <c r="D11" s="132">
        <v>4</v>
      </c>
      <c r="E11" s="133">
        <v>5</v>
      </c>
    </row>
    <row r="12" spans="1:5" ht="15" customHeight="1" thickBot="1" thickTop="1">
      <c r="A12" s="698" t="s">
        <v>148</v>
      </c>
      <c r="B12" s="699"/>
      <c r="C12" s="699"/>
      <c r="D12" s="699"/>
      <c r="E12" s="700"/>
    </row>
    <row r="13" spans="1:5" ht="33.75" customHeight="1">
      <c r="A13" s="695" t="s">
        <v>191</v>
      </c>
      <c r="B13" s="689" t="s">
        <v>412</v>
      </c>
      <c r="C13" s="177" t="s">
        <v>192</v>
      </c>
      <c r="D13" s="174"/>
      <c r="E13" s="690" t="s">
        <v>412</v>
      </c>
    </row>
    <row r="14" spans="1:5" ht="28.5" customHeight="1">
      <c r="A14" s="678"/>
      <c r="B14" s="681"/>
      <c r="C14" s="51" t="s">
        <v>193</v>
      </c>
      <c r="D14" s="68"/>
      <c r="E14" s="684"/>
    </row>
    <row r="15" spans="1:5" ht="39" customHeight="1">
      <c r="A15" s="678"/>
      <c r="B15" s="681"/>
      <c r="C15" s="51" t="s">
        <v>194</v>
      </c>
      <c r="D15" s="68"/>
      <c r="E15" s="684"/>
    </row>
    <row r="16" spans="1:5" ht="33.75" customHeight="1">
      <c r="A16" s="678"/>
      <c r="B16" s="681"/>
      <c r="C16" s="51" t="s">
        <v>195</v>
      </c>
      <c r="D16" s="68"/>
      <c r="E16" s="684"/>
    </row>
    <row r="17" spans="1:5" ht="33.75" customHeight="1">
      <c r="A17" s="678"/>
      <c r="B17" s="681"/>
      <c r="C17" s="51" t="s">
        <v>196</v>
      </c>
      <c r="D17" s="68"/>
      <c r="E17" s="684"/>
    </row>
    <row r="18" spans="1:5" ht="33.75" customHeight="1" thickBot="1">
      <c r="A18" s="679"/>
      <c r="B18" s="682"/>
      <c r="C18" s="178" t="s">
        <v>197</v>
      </c>
      <c r="D18" s="176"/>
      <c r="E18" s="685"/>
    </row>
    <row r="19" spans="1:5" ht="34.5" customHeight="1">
      <c r="A19" s="686" t="s">
        <v>94</v>
      </c>
      <c r="B19" s="689" t="s">
        <v>412</v>
      </c>
      <c r="C19" s="173" t="s">
        <v>192</v>
      </c>
      <c r="D19" s="174"/>
      <c r="E19" s="690" t="s">
        <v>412</v>
      </c>
    </row>
    <row r="20" spans="1:5" ht="20.25" customHeight="1">
      <c r="A20" s="687"/>
      <c r="B20" s="681"/>
      <c r="C20" s="52" t="s">
        <v>193</v>
      </c>
      <c r="D20" s="68"/>
      <c r="E20" s="684"/>
    </row>
    <row r="21" spans="1:5" ht="41.25" customHeight="1">
      <c r="A21" s="687"/>
      <c r="B21" s="681"/>
      <c r="C21" s="52" t="s">
        <v>194</v>
      </c>
      <c r="D21" s="68"/>
      <c r="E21" s="684"/>
    </row>
    <row r="22" spans="1:5" ht="34.5" customHeight="1">
      <c r="A22" s="687"/>
      <c r="B22" s="681"/>
      <c r="C22" s="52" t="s">
        <v>195</v>
      </c>
      <c r="D22" s="68"/>
      <c r="E22" s="684"/>
    </row>
    <row r="23" spans="1:5" ht="34.5" customHeight="1">
      <c r="A23" s="687"/>
      <c r="B23" s="681"/>
      <c r="C23" s="52" t="s">
        <v>196</v>
      </c>
      <c r="D23" s="68"/>
      <c r="E23" s="684"/>
    </row>
    <row r="24" spans="1:5" ht="34.5" customHeight="1" thickBot="1">
      <c r="A24" s="688"/>
      <c r="B24" s="682"/>
      <c r="C24" s="175" t="s">
        <v>197</v>
      </c>
      <c r="D24" s="176"/>
      <c r="E24" s="685"/>
    </row>
    <row r="25" spans="1:5" ht="54" customHeight="1" thickBot="1">
      <c r="A25" s="172" t="s">
        <v>95</v>
      </c>
      <c r="B25" s="168" t="s">
        <v>412</v>
      </c>
      <c r="C25" s="169" t="s">
        <v>329</v>
      </c>
      <c r="D25" s="170"/>
      <c r="E25" s="171" t="s">
        <v>412</v>
      </c>
    </row>
    <row r="26" spans="1:5" ht="30" customHeight="1">
      <c r="A26" s="665" t="s">
        <v>96</v>
      </c>
      <c r="B26" s="668" t="s">
        <v>412</v>
      </c>
      <c r="C26" s="671" t="s">
        <v>329</v>
      </c>
      <c r="D26" s="668"/>
      <c r="E26" s="161" t="s">
        <v>412</v>
      </c>
    </row>
    <row r="27" spans="1:5" ht="30" customHeight="1">
      <c r="A27" s="666"/>
      <c r="B27" s="669"/>
      <c r="C27" s="672"/>
      <c r="D27" s="669"/>
      <c r="E27" s="162" t="s">
        <v>40</v>
      </c>
    </row>
    <row r="28" spans="1:5" ht="30" customHeight="1" thickBot="1">
      <c r="A28" s="666"/>
      <c r="B28" s="669"/>
      <c r="C28" s="672"/>
      <c r="D28" s="669"/>
      <c r="E28" s="225" t="s">
        <v>412</v>
      </c>
    </row>
    <row r="29" spans="1:5" ht="15" customHeight="1" thickBot="1">
      <c r="A29" s="691" t="s">
        <v>150</v>
      </c>
      <c r="B29" s="692"/>
      <c r="C29" s="692"/>
      <c r="D29" s="692"/>
      <c r="E29" s="693"/>
    </row>
    <row r="30" spans="1:5" ht="33.75" customHeight="1">
      <c r="A30" s="677" t="s">
        <v>191</v>
      </c>
      <c r="B30" s="680" t="s">
        <v>412</v>
      </c>
      <c r="C30" s="226" t="s">
        <v>192</v>
      </c>
      <c r="D30" s="227"/>
      <c r="E30" s="683" t="s">
        <v>412</v>
      </c>
    </row>
    <row r="31" spans="1:5" ht="28.5" customHeight="1">
      <c r="A31" s="678"/>
      <c r="B31" s="681"/>
      <c r="C31" s="51" t="s">
        <v>193</v>
      </c>
      <c r="D31" s="68"/>
      <c r="E31" s="684"/>
    </row>
    <row r="32" spans="1:5" ht="39" customHeight="1">
      <c r="A32" s="678"/>
      <c r="B32" s="681"/>
      <c r="C32" s="51" t="s">
        <v>194</v>
      </c>
      <c r="D32" s="68"/>
      <c r="E32" s="684"/>
    </row>
    <row r="33" spans="1:5" ht="33.75" customHeight="1">
      <c r="A33" s="678"/>
      <c r="B33" s="681"/>
      <c r="C33" s="51" t="s">
        <v>195</v>
      </c>
      <c r="D33" s="68"/>
      <c r="E33" s="684"/>
    </row>
    <row r="34" spans="1:5" ht="33.75" customHeight="1">
      <c r="A34" s="678"/>
      <c r="B34" s="681"/>
      <c r="C34" s="51" t="s">
        <v>196</v>
      </c>
      <c r="D34" s="68"/>
      <c r="E34" s="684"/>
    </row>
    <row r="35" spans="1:5" ht="33.75" customHeight="1" thickBot="1">
      <c r="A35" s="679"/>
      <c r="B35" s="682"/>
      <c r="C35" s="178" t="s">
        <v>197</v>
      </c>
      <c r="D35" s="176"/>
      <c r="E35" s="685"/>
    </row>
    <row r="36" spans="1:5" ht="34.5" customHeight="1">
      <c r="A36" s="686" t="s">
        <v>94</v>
      </c>
      <c r="B36" s="689" t="s">
        <v>412</v>
      </c>
      <c r="C36" s="173" t="s">
        <v>192</v>
      </c>
      <c r="D36" s="174"/>
      <c r="E36" s="690" t="s">
        <v>412</v>
      </c>
    </row>
    <row r="37" spans="1:5" ht="20.25" customHeight="1">
      <c r="A37" s="687"/>
      <c r="B37" s="681"/>
      <c r="C37" s="52" t="s">
        <v>193</v>
      </c>
      <c r="D37" s="68"/>
      <c r="E37" s="684"/>
    </row>
    <row r="38" spans="1:5" ht="41.25" customHeight="1">
      <c r="A38" s="687"/>
      <c r="B38" s="681"/>
      <c r="C38" s="52" t="s">
        <v>194</v>
      </c>
      <c r="D38" s="68"/>
      <c r="E38" s="684"/>
    </row>
    <row r="39" spans="1:5" ht="34.5" customHeight="1">
      <c r="A39" s="687"/>
      <c r="B39" s="681"/>
      <c r="C39" s="52" t="s">
        <v>195</v>
      </c>
      <c r="D39" s="68"/>
      <c r="E39" s="684"/>
    </row>
    <row r="40" spans="1:5" ht="34.5" customHeight="1">
      <c r="A40" s="687"/>
      <c r="B40" s="681"/>
      <c r="C40" s="52" t="s">
        <v>196</v>
      </c>
      <c r="D40" s="68"/>
      <c r="E40" s="684"/>
    </row>
    <row r="41" spans="1:5" ht="34.5" customHeight="1" thickBot="1">
      <c r="A41" s="688"/>
      <c r="B41" s="682"/>
      <c r="C41" s="175" t="s">
        <v>197</v>
      </c>
      <c r="D41" s="176"/>
      <c r="E41" s="685"/>
    </row>
    <row r="42" spans="1:5" ht="54" customHeight="1" thickBot="1">
      <c r="A42" s="172" t="s">
        <v>95</v>
      </c>
      <c r="B42" s="168" t="s">
        <v>412</v>
      </c>
      <c r="C42" s="169" t="s">
        <v>329</v>
      </c>
      <c r="D42" s="170"/>
      <c r="E42" s="171" t="s">
        <v>412</v>
      </c>
    </row>
    <row r="43" spans="1:5" ht="30" customHeight="1">
      <c r="A43" s="665" t="s">
        <v>96</v>
      </c>
      <c r="B43" s="668" t="s">
        <v>412</v>
      </c>
      <c r="C43" s="671" t="s">
        <v>329</v>
      </c>
      <c r="D43" s="668"/>
      <c r="E43" s="161" t="s">
        <v>412</v>
      </c>
    </row>
    <row r="44" spans="1:5" ht="30" customHeight="1">
      <c r="A44" s="666"/>
      <c r="B44" s="669"/>
      <c r="C44" s="672"/>
      <c r="D44" s="669"/>
      <c r="E44" s="162" t="s">
        <v>40</v>
      </c>
    </row>
    <row r="45" spans="1:5" ht="30" customHeight="1" thickBot="1">
      <c r="A45" s="667"/>
      <c r="B45" s="670"/>
      <c r="C45" s="673"/>
      <c r="D45" s="670"/>
      <c r="E45" s="163" t="s">
        <v>412</v>
      </c>
    </row>
    <row r="46" spans="1:5" ht="15" customHeight="1" thickBot="1">
      <c r="A46" s="674" t="s">
        <v>152</v>
      </c>
      <c r="B46" s="675"/>
      <c r="C46" s="675"/>
      <c r="D46" s="675"/>
      <c r="E46" s="676"/>
    </row>
    <row r="47" spans="1:5" ht="33.75" customHeight="1">
      <c r="A47" s="677" t="s">
        <v>191</v>
      </c>
      <c r="B47" s="680" t="s">
        <v>412</v>
      </c>
      <c r="C47" s="226" t="s">
        <v>192</v>
      </c>
      <c r="D47" s="227"/>
      <c r="E47" s="683" t="s">
        <v>412</v>
      </c>
    </row>
    <row r="48" spans="1:5" ht="28.5" customHeight="1">
      <c r="A48" s="678"/>
      <c r="B48" s="681"/>
      <c r="C48" s="51" t="s">
        <v>193</v>
      </c>
      <c r="D48" s="68"/>
      <c r="E48" s="684"/>
    </row>
    <row r="49" spans="1:5" ht="39" customHeight="1">
      <c r="A49" s="678"/>
      <c r="B49" s="681"/>
      <c r="C49" s="51" t="s">
        <v>194</v>
      </c>
      <c r="D49" s="68"/>
      <c r="E49" s="684"/>
    </row>
    <row r="50" spans="1:5" ht="33.75" customHeight="1">
      <c r="A50" s="678"/>
      <c r="B50" s="681"/>
      <c r="C50" s="51" t="s">
        <v>195</v>
      </c>
      <c r="D50" s="68"/>
      <c r="E50" s="684"/>
    </row>
    <row r="51" spans="1:5" ht="33.75" customHeight="1">
      <c r="A51" s="678"/>
      <c r="B51" s="681"/>
      <c r="C51" s="51" t="s">
        <v>196</v>
      </c>
      <c r="D51" s="68"/>
      <c r="E51" s="684"/>
    </row>
    <row r="52" spans="1:5" ht="33.75" customHeight="1" thickBot="1">
      <c r="A52" s="679"/>
      <c r="B52" s="682"/>
      <c r="C52" s="178" t="s">
        <v>197</v>
      </c>
      <c r="D52" s="176"/>
      <c r="E52" s="685"/>
    </row>
    <row r="53" spans="1:5" ht="34.5" customHeight="1">
      <c r="A53" s="686" t="s">
        <v>94</v>
      </c>
      <c r="B53" s="689" t="s">
        <v>412</v>
      </c>
      <c r="C53" s="173" t="s">
        <v>192</v>
      </c>
      <c r="D53" s="174"/>
      <c r="E53" s="690" t="s">
        <v>412</v>
      </c>
    </row>
    <row r="54" spans="1:5" ht="20.25" customHeight="1">
      <c r="A54" s="687"/>
      <c r="B54" s="681"/>
      <c r="C54" s="52" t="s">
        <v>193</v>
      </c>
      <c r="D54" s="68"/>
      <c r="E54" s="684"/>
    </row>
    <row r="55" spans="1:5" ht="41.25" customHeight="1">
      <c r="A55" s="687"/>
      <c r="B55" s="681"/>
      <c r="C55" s="52" t="s">
        <v>194</v>
      </c>
      <c r="D55" s="68"/>
      <c r="E55" s="684"/>
    </row>
    <row r="56" spans="1:5" ht="34.5" customHeight="1">
      <c r="A56" s="687"/>
      <c r="B56" s="681"/>
      <c r="C56" s="52" t="s">
        <v>195</v>
      </c>
      <c r="D56" s="68"/>
      <c r="E56" s="684"/>
    </row>
    <row r="57" spans="1:5" ht="34.5" customHeight="1">
      <c r="A57" s="687"/>
      <c r="B57" s="681"/>
      <c r="C57" s="52" t="s">
        <v>196</v>
      </c>
      <c r="D57" s="68"/>
      <c r="E57" s="684"/>
    </row>
    <row r="58" spans="1:5" ht="34.5" customHeight="1" thickBot="1">
      <c r="A58" s="688"/>
      <c r="B58" s="682"/>
      <c r="C58" s="175" t="s">
        <v>197</v>
      </c>
      <c r="D58" s="176"/>
      <c r="E58" s="685"/>
    </row>
    <row r="59" spans="1:5" ht="54" customHeight="1" thickBot="1">
      <c r="A59" s="172" t="s">
        <v>95</v>
      </c>
      <c r="B59" s="168" t="s">
        <v>412</v>
      </c>
      <c r="C59" s="169" t="s">
        <v>329</v>
      </c>
      <c r="D59" s="170"/>
      <c r="E59" s="171" t="s">
        <v>412</v>
      </c>
    </row>
    <row r="60" spans="1:5" ht="30" customHeight="1">
      <c r="A60" s="665" t="s">
        <v>96</v>
      </c>
      <c r="B60" s="668" t="s">
        <v>412</v>
      </c>
      <c r="C60" s="671" t="s">
        <v>329</v>
      </c>
      <c r="D60" s="668"/>
      <c r="E60" s="161" t="s">
        <v>412</v>
      </c>
    </row>
    <row r="61" spans="1:5" ht="30" customHeight="1">
      <c r="A61" s="666"/>
      <c r="B61" s="669"/>
      <c r="C61" s="672"/>
      <c r="D61" s="669"/>
      <c r="E61" s="162" t="s">
        <v>40</v>
      </c>
    </row>
    <row r="62" spans="1:5" ht="30" customHeight="1" thickBot="1">
      <c r="A62" s="667"/>
      <c r="B62" s="670"/>
      <c r="C62" s="673"/>
      <c r="D62" s="670"/>
      <c r="E62" s="163" t="s">
        <v>412</v>
      </c>
    </row>
    <row r="63" spans="1:5" ht="15" customHeight="1" thickBot="1">
      <c r="A63" s="674" t="s">
        <v>157</v>
      </c>
      <c r="B63" s="675"/>
      <c r="C63" s="675"/>
      <c r="D63" s="675"/>
      <c r="E63" s="676"/>
    </row>
    <row r="64" spans="1:5" ht="33.75" customHeight="1">
      <c r="A64" s="677" t="s">
        <v>191</v>
      </c>
      <c r="B64" s="680" t="s">
        <v>412</v>
      </c>
      <c r="C64" s="226" t="s">
        <v>192</v>
      </c>
      <c r="D64" s="227"/>
      <c r="E64" s="683" t="s">
        <v>412</v>
      </c>
    </row>
    <row r="65" spans="1:5" ht="28.5" customHeight="1">
      <c r="A65" s="678"/>
      <c r="B65" s="681"/>
      <c r="C65" s="51" t="s">
        <v>193</v>
      </c>
      <c r="D65" s="68"/>
      <c r="E65" s="684"/>
    </row>
    <row r="66" spans="1:5" ht="39" customHeight="1">
      <c r="A66" s="678"/>
      <c r="B66" s="681"/>
      <c r="C66" s="51" t="s">
        <v>194</v>
      </c>
      <c r="D66" s="68"/>
      <c r="E66" s="684"/>
    </row>
    <row r="67" spans="1:5" ht="33.75" customHeight="1">
      <c r="A67" s="678"/>
      <c r="B67" s="681"/>
      <c r="C67" s="51" t="s">
        <v>195</v>
      </c>
      <c r="D67" s="68"/>
      <c r="E67" s="684"/>
    </row>
    <row r="68" spans="1:5" ht="33.75" customHeight="1">
      <c r="A68" s="678"/>
      <c r="B68" s="681"/>
      <c r="C68" s="51" t="s">
        <v>196</v>
      </c>
      <c r="D68" s="68"/>
      <c r="E68" s="684"/>
    </row>
    <row r="69" spans="1:5" ht="33.75" customHeight="1" thickBot="1">
      <c r="A69" s="679"/>
      <c r="B69" s="682"/>
      <c r="C69" s="178" t="s">
        <v>197</v>
      </c>
      <c r="D69" s="176"/>
      <c r="E69" s="685"/>
    </row>
    <row r="70" spans="1:5" ht="34.5" customHeight="1">
      <c r="A70" s="686" t="s">
        <v>94</v>
      </c>
      <c r="B70" s="689" t="s">
        <v>412</v>
      </c>
      <c r="C70" s="173" t="s">
        <v>192</v>
      </c>
      <c r="D70" s="174"/>
      <c r="E70" s="690" t="s">
        <v>412</v>
      </c>
    </row>
    <row r="71" spans="1:5" ht="20.25" customHeight="1">
      <c r="A71" s="687"/>
      <c r="B71" s="681"/>
      <c r="C71" s="52" t="s">
        <v>193</v>
      </c>
      <c r="D71" s="68"/>
      <c r="E71" s="684"/>
    </row>
    <row r="72" spans="1:5" ht="41.25" customHeight="1">
      <c r="A72" s="687"/>
      <c r="B72" s="681"/>
      <c r="C72" s="52" t="s">
        <v>194</v>
      </c>
      <c r="D72" s="68"/>
      <c r="E72" s="684"/>
    </row>
    <row r="73" spans="1:5" ht="34.5" customHeight="1">
      <c r="A73" s="687"/>
      <c r="B73" s="681"/>
      <c r="C73" s="52" t="s">
        <v>195</v>
      </c>
      <c r="D73" s="68"/>
      <c r="E73" s="684"/>
    </row>
    <row r="74" spans="1:5" ht="34.5" customHeight="1">
      <c r="A74" s="687"/>
      <c r="B74" s="681"/>
      <c r="C74" s="52" t="s">
        <v>196</v>
      </c>
      <c r="D74" s="68"/>
      <c r="E74" s="684"/>
    </row>
    <row r="75" spans="1:5" ht="34.5" customHeight="1" thickBot="1">
      <c r="A75" s="688"/>
      <c r="B75" s="682"/>
      <c r="C75" s="175" t="s">
        <v>197</v>
      </c>
      <c r="D75" s="176"/>
      <c r="E75" s="685"/>
    </row>
    <row r="76" spans="1:5" ht="54" customHeight="1" thickBot="1">
      <c r="A76" s="172" t="s">
        <v>95</v>
      </c>
      <c r="B76" s="168" t="s">
        <v>412</v>
      </c>
      <c r="C76" s="169" t="s">
        <v>329</v>
      </c>
      <c r="D76" s="170"/>
      <c r="E76" s="171"/>
    </row>
    <row r="77" spans="1:5" ht="30" customHeight="1">
      <c r="A77" s="665" t="s">
        <v>96</v>
      </c>
      <c r="B77" s="668" t="s">
        <v>412</v>
      </c>
      <c r="C77" s="671" t="s">
        <v>329</v>
      </c>
      <c r="D77" s="668"/>
      <c r="E77" s="161" t="s">
        <v>412</v>
      </c>
    </row>
    <row r="78" spans="1:5" ht="30" customHeight="1">
      <c r="A78" s="666"/>
      <c r="B78" s="669"/>
      <c r="C78" s="672"/>
      <c r="D78" s="669"/>
      <c r="E78" s="162" t="s">
        <v>40</v>
      </c>
    </row>
    <row r="79" spans="1:5" ht="30" customHeight="1" thickBot="1">
      <c r="A79" s="667"/>
      <c r="B79" s="670"/>
      <c r="C79" s="673"/>
      <c r="D79" s="670"/>
      <c r="E79" s="163" t="s">
        <v>412</v>
      </c>
    </row>
    <row r="80" spans="1:5" ht="7.5" customHeight="1">
      <c r="A80" s="164"/>
      <c r="B80" s="165"/>
      <c r="C80" s="166"/>
      <c r="D80" s="167"/>
      <c r="E80" s="165"/>
    </row>
    <row r="81" spans="1:5" ht="15" customHeight="1">
      <c r="A81" s="701" t="s">
        <v>98</v>
      </c>
      <c r="B81" s="701"/>
      <c r="C81" s="701"/>
      <c r="D81" s="701"/>
      <c r="E81" s="701"/>
    </row>
    <row r="83" spans="1:7" ht="12.75">
      <c r="A83" s="696" t="s">
        <v>1451</v>
      </c>
      <c r="B83" s="696"/>
      <c r="C83" s="696"/>
      <c r="D83" s="696"/>
      <c r="E83" s="696"/>
      <c r="F83" s="696"/>
      <c r="G83" s="696"/>
    </row>
    <row r="84" spans="1:7" ht="12.75">
      <c r="A84" s="696" t="s">
        <v>110</v>
      </c>
      <c r="B84" s="696"/>
      <c r="C84" s="696"/>
      <c r="D84" s="696"/>
      <c r="E84" s="696"/>
      <c r="F84" s="696"/>
      <c r="G84" s="696"/>
    </row>
  </sheetData>
  <sheetProtection/>
  <mergeCells count="54">
    <mergeCell ref="A7:E7"/>
    <mergeCell ref="A12:E12"/>
    <mergeCell ref="A81:E81"/>
    <mergeCell ref="B3:E3"/>
    <mergeCell ref="B5:E5"/>
    <mergeCell ref="E9:E10"/>
    <mergeCell ref="C10:D10"/>
    <mergeCell ref="A19:A24"/>
    <mergeCell ref="B19:B24"/>
    <mergeCell ref="A9:A10"/>
    <mergeCell ref="B9:D9"/>
    <mergeCell ref="B13:B18"/>
    <mergeCell ref="E13:E18"/>
    <mergeCell ref="A13:A18"/>
    <mergeCell ref="E19:E24"/>
    <mergeCell ref="A84:G84"/>
    <mergeCell ref="A83:G83"/>
    <mergeCell ref="A26:A28"/>
    <mergeCell ref="B26:B28"/>
    <mergeCell ref="C26:C28"/>
    <mergeCell ref="D26:D28"/>
    <mergeCell ref="A29:E29"/>
    <mergeCell ref="A30:A35"/>
    <mergeCell ref="B30:B35"/>
    <mergeCell ref="E30:E35"/>
    <mergeCell ref="A36:A41"/>
    <mergeCell ref="B36:B41"/>
    <mergeCell ref="E36:E41"/>
    <mergeCell ref="A43:A45"/>
    <mergeCell ref="B43:B45"/>
    <mergeCell ref="C43:C45"/>
    <mergeCell ref="D43:D45"/>
    <mergeCell ref="A46:E46"/>
    <mergeCell ref="A47:A52"/>
    <mergeCell ref="B47:B52"/>
    <mergeCell ref="E47:E52"/>
    <mergeCell ref="E70:E75"/>
    <mergeCell ref="A53:A58"/>
    <mergeCell ref="B53:B58"/>
    <mergeCell ref="E53:E58"/>
    <mergeCell ref="A60:A62"/>
    <mergeCell ref="B60:B62"/>
    <mergeCell ref="C60:C62"/>
    <mergeCell ref="D60:D62"/>
    <mergeCell ref="A77:A79"/>
    <mergeCell ref="B77:B79"/>
    <mergeCell ref="C77:C79"/>
    <mergeCell ref="D77:D79"/>
    <mergeCell ref="A63:E63"/>
    <mergeCell ref="A64:A69"/>
    <mergeCell ref="B64:B69"/>
    <mergeCell ref="E64:E69"/>
    <mergeCell ref="A70:A75"/>
    <mergeCell ref="B70:B75"/>
  </mergeCells>
  <printOptions/>
  <pageMargins left="0.7480314960629921" right="0.7480314960629921" top="0.984251968503937" bottom="0.984251968503937" header="0.5118110236220472" footer="0.5118110236220472"/>
  <pageSetup horizontalDpi="600" verticalDpi="600" orientation="portrait" paperSize="9" scale="90" r:id="rId1"/>
  <rowBreaks count="2" manualBreakCount="2">
    <brk id="28" max="4" man="1"/>
    <brk id="62"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N89"/>
  <sheetViews>
    <sheetView view="pageBreakPreview" zoomScaleSheetLayoutView="100" zoomScalePageLayoutView="0" workbookViewId="0" topLeftCell="C61">
      <selection activeCell="A1" sqref="A1:J89"/>
    </sheetView>
  </sheetViews>
  <sheetFormatPr defaultColWidth="9.140625" defaultRowHeight="12.75"/>
  <cols>
    <col min="1" max="1" width="21.8515625" style="0" customWidth="1"/>
    <col min="2" max="2" width="25.28125" style="0" customWidth="1"/>
    <col min="3" max="9" width="21.8515625" style="0" customWidth="1"/>
    <col min="10" max="10" width="14.28125" style="598"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2.5" customHeight="1">
      <c r="A1" s="1079" t="s">
        <v>8</v>
      </c>
      <c r="B1" s="1079"/>
      <c r="C1" s="1079"/>
      <c r="D1" s="1079"/>
      <c r="E1" s="1079"/>
      <c r="F1" s="1079"/>
      <c r="G1" s="1079"/>
      <c r="H1" s="1079"/>
      <c r="I1" s="1079"/>
    </row>
    <row r="3" spans="1:9" ht="15">
      <c r="A3" s="206" t="s">
        <v>107</v>
      </c>
      <c r="B3" s="1080" t="s">
        <v>360</v>
      </c>
      <c r="C3" s="1080"/>
      <c r="D3" s="1080"/>
      <c r="E3" s="1080"/>
      <c r="F3" s="1080"/>
      <c r="G3" s="1080"/>
      <c r="H3" s="1080"/>
      <c r="I3" s="1080"/>
    </row>
    <row r="4" ht="15">
      <c r="A4" s="83"/>
    </row>
    <row r="5" spans="1:9" ht="15">
      <c r="A5" s="206" t="s">
        <v>108</v>
      </c>
      <c r="B5" s="1080" t="s">
        <v>359</v>
      </c>
      <c r="C5" s="1080"/>
      <c r="D5" s="1080"/>
      <c r="E5" s="1080"/>
      <c r="F5" s="1080"/>
      <c r="G5" s="1080"/>
      <c r="H5" s="1080"/>
      <c r="I5" s="1080"/>
    </row>
    <row r="7" spans="1:9" ht="53.25" customHeight="1">
      <c r="A7" s="1081" t="s">
        <v>249</v>
      </c>
      <c r="B7" s="1082"/>
      <c r="C7" s="1082"/>
      <c r="D7" s="1082"/>
      <c r="E7" s="1082"/>
      <c r="F7" s="1082"/>
      <c r="G7" s="1082"/>
      <c r="H7" s="1082"/>
      <c r="I7" s="1082"/>
    </row>
    <row r="8" spans="1:9" ht="39" customHeight="1">
      <c r="A8" s="1083" t="s">
        <v>9</v>
      </c>
      <c r="B8" s="1084"/>
      <c r="C8" s="1084"/>
      <c r="D8" s="1084"/>
      <c r="E8" s="1084"/>
      <c r="F8" s="1084"/>
      <c r="G8" s="1084"/>
      <c r="H8" s="1084"/>
      <c r="I8" s="1084"/>
    </row>
    <row r="9" spans="1:9" ht="12.75">
      <c r="A9" s="207"/>
      <c r="B9" s="208"/>
      <c r="C9" s="208"/>
      <c r="D9" s="208"/>
      <c r="E9" s="208"/>
      <c r="F9" s="208"/>
      <c r="G9" s="208"/>
      <c r="H9" s="208"/>
      <c r="I9" s="208"/>
    </row>
    <row r="10" spans="1:9" ht="38.25" customHeight="1">
      <c r="A10" s="906" t="s">
        <v>12</v>
      </c>
      <c r="B10" s="906"/>
      <c r="C10" s="906"/>
      <c r="D10" s="906"/>
      <c r="E10" s="906"/>
      <c r="F10" s="906"/>
      <c r="G10" s="906"/>
      <c r="H10" s="906"/>
      <c r="I10" s="906"/>
    </row>
    <row r="11" spans="1:9" ht="21.75" customHeight="1">
      <c r="A11" s="204"/>
      <c r="B11" s="204"/>
      <c r="C11" s="204"/>
      <c r="D11" s="204"/>
      <c r="E11" s="204"/>
      <c r="F11" s="204"/>
      <c r="G11" s="204"/>
      <c r="H11" s="204"/>
      <c r="I11" s="204"/>
    </row>
    <row r="12" spans="1:14" s="212" customFormat="1" ht="104.25" customHeight="1">
      <c r="A12" s="1067" t="s">
        <v>248</v>
      </c>
      <c r="B12" s="1068"/>
      <c r="C12" s="1068"/>
      <c r="D12" s="1068"/>
      <c r="E12" s="1068"/>
      <c r="F12" s="1068"/>
      <c r="G12" s="1068"/>
      <c r="H12" s="1068"/>
      <c r="I12" s="1068"/>
      <c r="J12" s="601"/>
      <c r="K12" s="211"/>
      <c r="L12" s="211"/>
      <c r="M12" s="211"/>
      <c r="N12" s="211"/>
    </row>
    <row r="13" spans="1:14" s="212" customFormat="1" ht="15.75" customHeight="1">
      <c r="A13" s="1085" t="s">
        <v>160</v>
      </c>
      <c r="B13" s="1085"/>
      <c r="C13" s="1085"/>
      <c r="D13" s="1085"/>
      <c r="E13" s="1085"/>
      <c r="F13" s="1085"/>
      <c r="G13" s="1085"/>
      <c r="H13" s="1085"/>
      <c r="I13" s="1085"/>
      <c r="J13" s="601"/>
      <c r="K13" s="211"/>
      <c r="L13" s="211"/>
      <c r="M13" s="211"/>
      <c r="N13" s="211"/>
    </row>
    <row r="14" spans="1:14" s="212" customFormat="1" ht="12.75">
      <c r="A14" s="209"/>
      <c r="B14" s="210"/>
      <c r="C14" s="210"/>
      <c r="D14" s="210"/>
      <c r="E14" s="210"/>
      <c r="F14" s="210"/>
      <c r="G14" s="210"/>
      <c r="H14" s="210"/>
      <c r="I14" s="210"/>
      <c r="J14" s="601"/>
      <c r="K14" s="211"/>
      <c r="L14" s="211"/>
      <c r="M14" s="211"/>
      <c r="N14" s="211"/>
    </row>
    <row r="15" spans="1:10" s="214" customFormat="1" ht="68.25" customHeight="1">
      <c r="A15" s="904" t="s">
        <v>49</v>
      </c>
      <c r="B15" s="904" t="s">
        <v>50</v>
      </c>
      <c r="C15" s="904" t="s">
        <v>51</v>
      </c>
      <c r="D15" s="904"/>
      <c r="E15" s="904" t="s">
        <v>52</v>
      </c>
      <c r="F15" s="904"/>
      <c r="G15" s="904" t="s">
        <v>53</v>
      </c>
      <c r="H15" s="213"/>
      <c r="I15" s="211"/>
      <c r="J15" s="602"/>
    </row>
    <row r="16" spans="1:10" s="214" customFormat="1" ht="51" customHeight="1">
      <c r="A16" s="904"/>
      <c r="B16" s="904"/>
      <c r="C16" s="904" t="s">
        <v>54</v>
      </c>
      <c r="D16" s="904" t="s">
        <v>55</v>
      </c>
      <c r="E16" s="904" t="s">
        <v>54</v>
      </c>
      <c r="F16" s="904" t="s">
        <v>55</v>
      </c>
      <c r="G16" s="904"/>
      <c r="H16" s="213"/>
      <c r="I16" s="211"/>
      <c r="J16" s="602"/>
    </row>
    <row r="17" spans="1:10" s="214" customFormat="1" ht="18" customHeight="1">
      <c r="A17" s="904"/>
      <c r="B17" s="904"/>
      <c r="C17" s="904"/>
      <c r="D17" s="904"/>
      <c r="E17" s="904"/>
      <c r="F17" s="904"/>
      <c r="G17" s="904"/>
      <c r="H17" s="215"/>
      <c r="I17" s="211"/>
      <c r="J17" s="602"/>
    </row>
    <row r="18" spans="1:10" s="217" customFormat="1" ht="12.75">
      <c r="A18" s="205">
        <v>1</v>
      </c>
      <c r="B18" s="205">
        <v>2</v>
      </c>
      <c r="C18" s="205">
        <v>3</v>
      </c>
      <c r="D18" s="205">
        <v>4</v>
      </c>
      <c r="E18" s="205">
        <v>5</v>
      </c>
      <c r="F18" s="205">
        <v>6</v>
      </c>
      <c r="G18" s="205">
        <v>7</v>
      </c>
      <c r="H18" s="216"/>
      <c r="I18" s="108"/>
      <c r="J18" s="599"/>
    </row>
    <row r="19" spans="1:9" ht="102.75" customHeight="1">
      <c r="A19" s="253" t="s">
        <v>406</v>
      </c>
      <c r="B19" s="1076" t="s">
        <v>410</v>
      </c>
      <c r="C19" s="252">
        <f>SUM(C20:C22)</f>
        <v>40</v>
      </c>
      <c r="D19" s="252">
        <f>SUM(D20:D22)</f>
        <v>36</v>
      </c>
      <c r="E19" s="491">
        <f>SUM(E20:E22)</f>
        <v>177173941.91000003</v>
      </c>
      <c r="F19" s="491">
        <f>SUM(F20:F22)</f>
        <v>132978952.51</v>
      </c>
      <c r="G19" s="491">
        <f>SUM(G20:G22)</f>
        <v>59624740.129999995</v>
      </c>
      <c r="H19" s="6"/>
      <c r="I19" s="3"/>
    </row>
    <row r="20" spans="1:9" ht="12.75">
      <c r="A20" s="35" t="s">
        <v>393</v>
      </c>
      <c r="B20" s="1077"/>
      <c r="C20" s="35">
        <v>20</v>
      </c>
      <c r="D20" s="35">
        <v>20</v>
      </c>
      <c r="E20" s="320">
        <v>142918098.58</v>
      </c>
      <c r="F20" s="320">
        <v>127679533.36</v>
      </c>
      <c r="G20" s="320">
        <v>57544987.19</v>
      </c>
      <c r="H20" s="6"/>
      <c r="I20" s="3"/>
    </row>
    <row r="21" spans="1:9" ht="12.75">
      <c r="A21" s="35" t="s">
        <v>394</v>
      </c>
      <c r="B21" s="1077"/>
      <c r="C21" s="35">
        <v>20</v>
      </c>
      <c r="D21" s="35">
        <v>16</v>
      </c>
      <c r="E21" s="320">
        <v>34255843.33</v>
      </c>
      <c r="F21" s="320">
        <v>5299419.15</v>
      </c>
      <c r="G21" s="320">
        <v>2079752.94</v>
      </c>
      <c r="H21" s="6"/>
      <c r="I21" s="3"/>
    </row>
    <row r="22" spans="1:9" ht="12.75">
      <c r="A22" s="35" t="s">
        <v>395</v>
      </c>
      <c r="B22" s="1078"/>
      <c r="C22" s="35">
        <v>0</v>
      </c>
      <c r="D22" s="35">
        <v>0</v>
      </c>
      <c r="E22" s="35">
        <v>0</v>
      </c>
      <c r="F22" s="35">
        <v>0</v>
      </c>
      <c r="G22" s="35">
        <v>0</v>
      </c>
      <c r="H22" s="6"/>
      <c r="I22" s="3"/>
    </row>
    <row r="23" spans="1:9" ht="104.25" customHeight="1">
      <c r="A23" s="253" t="s">
        <v>407</v>
      </c>
      <c r="B23" s="1076" t="s">
        <v>410</v>
      </c>
      <c r="C23" s="389">
        <f>SUM(C24:C26)</f>
        <v>1</v>
      </c>
      <c r="D23" s="252">
        <f>SUM(D24:D26)</f>
        <v>0</v>
      </c>
      <c r="E23" s="387">
        <f>SUM(E24:E26)</f>
        <v>433145.63</v>
      </c>
      <c r="F23" s="252">
        <f>SUM(F24:F26)</f>
        <v>0</v>
      </c>
      <c r="G23" s="252">
        <f>SUM(G24:G26)</f>
        <v>0</v>
      </c>
      <c r="H23" s="6"/>
      <c r="I23" s="3"/>
    </row>
    <row r="24" spans="1:9" ht="12.75">
      <c r="A24" s="35" t="s">
        <v>396</v>
      </c>
      <c r="B24" s="1077"/>
      <c r="C24" s="35">
        <v>0</v>
      </c>
      <c r="D24" s="35">
        <v>0</v>
      </c>
      <c r="E24" s="320">
        <v>0</v>
      </c>
      <c r="F24" s="35">
        <v>0</v>
      </c>
      <c r="G24" s="35">
        <v>0</v>
      </c>
      <c r="H24" s="6"/>
      <c r="I24" s="3"/>
    </row>
    <row r="25" spans="1:9" ht="12.75">
      <c r="A25" s="35" t="s">
        <v>397</v>
      </c>
      <c r="B25" s="1077"/>
      <c r="C25" s="35">
        <v>1</v>
      </c>
      <c r="D25" s="35">
        <v>0</v>
      </c>
      <c r="E25" s="320">
        <v>433145.63</v>
      </c>
      <c r="F25" s="35">
        <v>0</v>
      </c>
      <c r="G25" s="35">
        <v>0</v>
      </c>
      <c r="H25" s="6"/>
      <c r="I25" s="3"/>
    </row>
    <row r="26" spans="1:9" ht="12.75">
      <c r="A26" s="35" t="s">
        <v>398</v>
      </c>
      <c r="B26" s="1078"/>
      <c r="C26" s="35">
        <v>0</v>
      </c>
      <c r="D26" s="35">
        <v>0</v>
      </c>
      <c r="E26" s="35">
        <v>0</v>
      </c>
      <c r="F26" s="35">
        <v>0</v>
      </c>
      <c r="G26" s="35">
        <v>0</v>
      </c>
      <c r="H26" s="6"/>
      <c r="I26" s="3"/>
    </row>
    <row r="27" spans="1:9" ht="103.5" customHeight="1">
      <c r="A27" s="253" t="s">
        <v>408</v>
      </c>
      <c r="B27" s="1076" t="s">
        <v>410</v>
      </c>
      <c r="C27" s="389">
        <f>SUM(C28:C29)</f>
        <v>12</v>
      </c>
      <c r="D27" s="252">
        <f>SUM(D28:D29)</f>
        <v>0</v>
      </c>
      <c r="E27" s="387">
        <f>SUM(E28:E29)</f>
        <v>8295921.97</v>
      </c>
      <c r="F27" s="252">
        <f>SUM(F28:F29)</f>
        <v>0</v>
      </c>
      <c r="G27" s="252">
        <f>SUM(G28:G29)</f>
        <v>0</v>
      </c>
      <c r="H27" s="6"/>
      <c r="I27" s="3"/>
    </row>
    <row r="28" spans="1:9" ht="12.75">
      <c r="A28" s="35" t="s">
        <v>399</v>
      </c>
      <c r="B28" s="1077"/>
      <c r="C28" s="35">
        <v>12</v>
      </c>
      <c r="D28" s="35">
        <v>0</v>
      </c>
      <c r="E28" s="320">
        <v>8295921.97</v>
      </c>
      <c r="F28" s="35">
        <v>0</v>
      </c>
      <c r="G28" s="35"/>
      <c r="H28" s="6"/>
      <c r="I28" s="3"/>
    </row>
    <row r="29" spans="1:9" ht="12.75">
      <c r="A29" s="35" t="s">
        <v>400</v>
      </c>
      <c r="B29" s="1078"/>
      <c r="C29" s="35">
        <v>0</v>
      </c>
      <c r="D29" s="35">
        <v>0</v>
      </c>
      <c r="E29" s="35">
        <v>0</v>
      </c>
      <c r="F29" s="35">
        <v>0</v>
      </c>
      <c r="G29" s="35">
        <v>0</v>
      </c>
      <c r="H29" s="6"/>
      <c r="I29" s="3"/>
    </row>
    <row r="30" spans="1:9" ht="27.75" customHeight="1">
      <c r="A30" s="253" t="s">
        <v>409</v>
      </c>
      <c r="B30" s="253" t="s">
        <v>411</v>
      </c>
      <c r="C30" s="252">
        <f>SUM(C31:C35)</f>
        <v>0</v>
      </c>
      <c r="D30" s="252">
        <f>SUM(D31:D35)</f>
        <v>0</v>
      </c>
      <c r="E30" s="252">
        <f>SUM(E31:E35)</f>
        <v>0</v>
      </c>
      <c r="F30" s="252">
        <f>SUM(F31:F35)</f>
        <v>0</v>
      </c>
      <c r="G30" s="252">
        <f>SUM(G31:G35)</f>
        <v>0</v>
      </c>
      <c r="H30" s="6"/>
      <c r="I30" s="3"/>
    </row>
    <row r="31" spans="1:9" ht="12.75">
      <c r="A31" s="35" t="s">
        <v>401</v>
      </c>
      <c r="B31" s="221" t="s">
        <v>411</v>
      </c>
      <c r="C31" s="35">
        <v>0</v>
      </c>
      <c r="D31" s="35">
        <v>0</v>
      </c>
      <c r="E31" s="35">
        <v>0</v>
      </c>
      <c r="F31" s="35">
        <v>0</v>
      </c>
      <c r="G31" s="35">
        <v>0</v>
      </c>
      <c r="H31" s="6"/>
      <c r="I31" s="3"/>
    </row>
    <row r="32" spans="1:9" ht="12.75">
      <c r="A32" s="35" t="s">
        <v>402</v>
      </c>
      <c r="B32" s="221" t="s">
        <v>411</v>
      </c>
      <c r="C32" s="35">
        <v>0</v>
      </c>
      <c r="D32" s="35">
        <v>0</v>
      </c>
      <c r="E32" s="35">
        <v>0</v>
      </c>
      <c r="F32" s="35">
        <v>0</v>
      </c>
      <c r="G32" s="35">
        <v>0</v>
      </c>
      <c r="H32" s="6"/>
      <c r="I32" s="3"/>
    </row>
    <row r="33" spans="1:9" ht="12.75">
      <c r="A33" s="35" t="s">
        <v>403</v>
      </c>
      <c r="B33" s="221" t="s">
        <v>411</v>
      </c>
      <c r="C33" s="35">
        <v>0</v>
      </c>
      <c r="D33" s="35">
        <v>0</v>
      </c>
      <c r="E33" s="35">
        <v>0</v>
      </c>
      <c r="F33" s="35">
        <v>0</v>
      </c>
      <c r="G33" s="35">
        <v>0</v>
      </c>
      <c r="H33" s="6"/>
      <c r="I33" s="3"/>
    </row>
    <row r="34" spans="1:9" ht="12.75">
      <c r="A34" s="35" t="s">
        <v>404</v>
      </c>
      <c r="B34" s="221" t="s">
        <v>411</v>
      </c>
      <c r="C34" s="35">
        <v>0</v>
      </c>
      <c r="D34" s="35">
        <v>0</v>
      </c>
      <c r="E34" s="35">
        <v>0</v>
      </c>
      <c r="F34" s="35">
        <v>0</v>
      </c>
      <c r="G34" s="35">
        <v>0</v>
      </c>
      <c r="H34" s="6"/>
      <c r="I34" s="3"/>
    </row>
    <row r="35" spans="1:9" ht="12.75">
      <c r="A35" s="35" t="s">
        <v>405</v>
      </c>
      <c r="B35" s="221" t="s">
        <v>411</v>
      </c>
      <c r="C35" s="35">
        <v>0</v>
      </c>
      <c r="D35" s="35">
        <v>0</v>
      </c>
      <c r="E35" s="35">
        <v>0</v>
      </c>
      <c r="F35" s="35">
        <v>0</v>
      </c>
      <c r="G35" s="35">
        <v>0</v>
      </c>
      <c r="H35" s="6"/>
      <c r="I35" s="3"/>
    </row>
    <row r="36" spans="1:9" ht="15" customHeight="1">
      <c r="A36" s="1070"/>
      <c r="B36" s="1070"/>
      <c r="C36" s="1070"/>
      <c r="D36" s="1070"/>
      <c r="E36" s="1070"/>
      <c r="F36" s="1070"/>
      <c r="G36" s="1070"/>
      <c r="H36" s="6"/>
      <c r="I36" s="3"/>
    </row>
    <row r="37" spans="1:9" ht="12.75">
      <c r="A37" s="3"/>
      <c r="B37" s="3"/>
      <c r="C37" s="3"/>
      <c r="D37" s="3"/>
      <c r="E37" s="3"/>
      <c r="F37" s="3"/>
      <c r="G37" s="3"/>
      <c r="H37" s="3"/>
      <c r="I37" s="3"/>
    </row>
    <row r="38" spans="1:9" ht="32.25" customHeight="1">
      <c r="A38" s="906" t="s">
        <v>10</v>
      </c>
      <c r="B38" s="906"/>
      <c r="C38" s="906"/>
      <c r="D38" s="906"/>
      <c r="E38" s="906"/>
      <c r="F38" s="906"/>
      <c r="G38" s="906"/>
      <c r="H38" s="906"/>
      <c r="I38" s="906"/>
    </row>
    <row r="39" spans="1:9" ht="14.25">
      <c r="A39" s="204"/>
      <c r="B39" s="204"/>
      <c r="C39" s="204"/>
      <c r="D39" s="204"/>
      <c r="E39" s="204"/>
      <c r="F39" s="204"/>
      <c r="G39" s="204"/>
      <c r="H39" s="204"/>
      <c r="I39" s="204"/>
    </row>
    <row r="40" spans="1:9" ht="39.75" customHeight="1">
      <c r="A40" s="1067" t="s">
        <v>11</v>
      </c>
      <c r="B40" s="1068"/>
      <c r="C40" s="1068"/>
      <c r="D40" s="1068"/>
      <c r="E40" s="1068"/>
      <c r="F40" s="1068"/>
      <c r="G40" s="1068"/>
      <c r="H40" s="1068"/>
      <c r="I40" s="1068"/>
    </row>
    <row r="41" spans="1:9" ht="100.5" customHeight="1">
      <c r="A41" s="1067" t="s">
        <v>250</v>
      </c>
      <c r="B41" s="1068"/>
      <c r="C41" s="1068"/>
      <c r="D41" s="1068"/>
      <c r="E41" s="1068"/>
      <c r="F41" s="1068"/>
      <c r="G41" s="1068"/>
      <c r="H41" s="1068"/>
      <c r="I41" s="1068"/>
    </row>
    <row r="42" spans="1:9" ht="14.25" customHeight="1">
      <c r="A42" s="1068" t="s">
        <v>160</v>
      </c>
      <c r="B42" s="1068"/>
      <c r="C42" s="1068"/>
      <c r="D42" s="1068"/>
      <c r="E42" s="1068"/>
      <c r="F42" s="1068"/>
      <c r="G42" s="1068"/>
      <c r="H42" s="1068"/>
      <c r="I42" s="1068"/>
    </row>
    <row r="43" spans="1:9" ht="13.5" thickBot="1">
      <c r="A43" s="203"/>
      <c r="B43" s="203"/>
      <c r="C43" s="203"/>
      <c r="D43" s="203"/>
      <c r="E43" s="203"/>
      <c r="F43" s="203"/>
      <c r="G43" s="3"/>
      <c r="H43" s="3"/>
      <c r="I43" s="3"/>
    </row>
    <row r="44" spans="1:9" ht="24.75" customHeight="1">
      <c r="A44" s="1069" t="s">
        <v>56</v>
      </c>
      <c r="B44" s="987" t="s">
        <v>57</v>
      </c>
      <c r="C44" s="913"/>
      <c r="D44" s="913" t="s">
        <v>58</v>
      </c>
      <c r="E44" s="914"/>
      <c r="F44" s="987" t="s">
        <v>59</v>
      </c>
      <c r="G44" s="913"/>
      <c r="H44" s="913"/>
      <c r="I44" s="914"/>
    </row>
    <row r="45" spans="1:9" ht="27" customHeight="1">
      <c r="A45" s="1069"/>
      <c r="B45" s="988"/>
      <c r="C45" s="904"/>
      <c r="D45" s="904"/>
      <c r="E45" s="905"/>
      <c r="F45" s="988" t="s">
        <v>60</v>
      </c>
      <c r="G45" s="904" t="s">
        <v>61</v>
      </c>
      <c r="H45" s="904"/>
      <c r="I45" s="905"/>
    </row>
    <row r="46" spans="1:9" ht="33.75" customHeight="1">
      <c r="A46" s="1069"/>
      <c r="B46" s="988" t="s">
        <v>54</v>
      </c>
      <c r="C46" s="904" t="s">
        <v>55</v>
      </c>
      <c r="D46" s="904" t="s">
        <v>54</v>
      </c>
      <c r="E46" s="905" t="s">
        <v>55</v>
      </c>
      <c r="F46" s="988"/>
      <c r="G46" s="74" t="s">
        <v>13</v>
      </c>
      <c r="H46" s="74" t="s">
        <v>62</v>
      </c>
      <c r="I46" s="103" t="s">
        <v>63</v>
      </c>
    </row>
    <row r="47" spans="1:9" ht="35.25" customHeight="1">
      <c r="A47" s="1069"/>
      <c r="B47" s="988"/>
      <c r="C47" s="904"/>
      <c r="D47" s="904"/>
      <c r="E47" s="905"/>
      <c r="F47" s="988"/>
      <c r="G47" s="74" t="s">
        <v>64</v>
      </c>
      <c r="H47" s="74" t="s">
        <v>64</v>
      </c>
      <c r="I47" s="103" t="s">
        <v>64</v>
      </c>
    </row>
    <row r="48" spans="1:9" ht="14.25" customHeight="1" thickBot="1">
      <c r="A48" s="361">
        <v>1</v>
      </c>
      <c r="B48" s="362">
        <v>2</v>
      </c>
      <c r="C48" s="363">
        <v>3</v>
      </c>
      <c r="D48" s="363">
        <v>4</v>
      </c>
      <c r="E48" s="364">
        <v>5</v>
      </c>
      <c r="F48" s="362" t="s">
        <v>326</v>
      </c>
      <c r="G48" s="363">
        <v>7</v>
      </c>
      <c r="H48" s="363">
        <v>8</v>
      </c>
      <c r="I48" s="364">
        <v>9</v>
      </c>
    </row>
    <row r="49" spans="1:9" ht="14.25" customHeight="1" thickBot="1">
      <c r="A49" s="1074" t="s">
        <v>65</v>
      </c>
      <c r="B49" s="1075"/>
      <c r="C49" s="1075"/>
      <c r="D49" s="1075"/>
      <c r="E49" s="1075"/>
      <c r="F49" s="1075"/>
      <c r="G49" s="1075"/>
      <c r="H49" s="1075"/>
      <c r="I49" s="1075"/>
    </row>
    <row r="50" spans="1:10" s="258" customFormat="1" ht="26.25" customHeight="1" thickBot="1">
      <c r="A50" s="365" t="s">
        <v>406</v>
      </c>
      <c r="B50" s="370">
        <f>SUM(B51:B53)</f>
        <v>0</v>
      </c>
      <c r="C50" s="256">
        <f aca="true" t="shared" si="0" ref="C50:I50">SUM(C51:C53)</f>
        <v>0</v>
      </c>
      <c r="D50" s="256">
        <f t="shared" si="0"/>
        <v>0</v>
      </c>
      <c r="E50" s="257">
        <f t="shared" si="0"/>
        <v>0</v>
      </c>
      <c r="F50" s="370">
        <f aca="true" t="shared" si="1" ref="F50:F60">G50+H50+I50</f>
        <v>0</v>
      </c>
      <c r="G50" s="256">
        <f t="shared" si="0"/>
        <v>0</v>
      </c>
      <c r="H50" s="256">
        <f t="shared" si="0"/>
        <v>0</v>
      </c>
      <c r="I50" s="257">
        <f t="shared" si="0"/>
        <v>0</v>
      </c>
      <c r="J50" s="599"/>
    </row>
    <row r="51" spans="1:9" ht="12.75">
      <c r="A51" s="366" t="s">
        <v>393</v>
      </c>
      <c r="B51" s="371">
        <v>0</v>
      </c>
      <c r="C51" s="371">
        <v>0</v>
      </c>
      <c r="D51" s="371">
        <v>0</v>
      </c>
      <c r="E51" s="371">
        <v>0</v>
      </c>
      <c r="F51" s="262">
        <f t="shared" si="1"/>
        <v>0</v>
      </c>
      <c r="G51" s="112">
        <v>0</v>
      </c>
      <c r="H51" s="112">
        <v>0</v>
      </c>
      <c r="I51" s="112">
        <v>0</v>
      </c>
    </row>
    <row r="52" spans="1:9" ht="12.75">
      <c r="A52" s="367" t="s">
        <v>394</v>
      </c>
      <c r="B52" s="371">
        <v>0</v>
      </c>
      <c r="C52" s="371">
        <v>0</v>
      </c>
      <c r="D52" s="371">
        <v>0</v>
      </c>
      <c r="E52" s="371">
        <v>0</v>
      </c>
      <c r="F52" s="262">
        <f t="shared" si="1"/>
        <v>0</v>
      </c>
      <c r="G52" s="112">
        <v>0</v>
      </c>
      <c r="H52" s="112">
        <v>0</v>
      </c>
      <c r="I52" s="112">
        <v>0</v>
      </c>
    </row>
    <row r="53" spans="1:9" ht="13.5" thickBot="1">
      <c r="A53" s="368" t="s">
        <v>395</v>
      </c>
      <c r="B53" s="371">
        <v>0</v>
      </c>
      <c r="C53" s="371">
        <v>0</v>
      </c>
      <c r="D53" s="371">
        <v>0</v>
      </c>
      <c r="E53" s="371">
        <v>0</v>
      </c>
      <c r="F53" s="262">
        <f t="shared" si="1"/>
        <v>0</v>
      </c>
      <c r="G53" s="112">
        <v>0</v>
      </c>
      <c r="H53" s="112">
        <v>0</v>
      </c>
      <c r="I53" s="112">
        <v>0</v>
      </c>
    </row>
    <row r="54" spans="1:10" s="258" customFormat="1" ht="26.25" customHeight="1" thickBot="1">
      <c r="A54" s="365" t="s">
        <v>407</v>
      </c>
      <c r="B54" s="379">
        <f>SUM(B55:B57)</f>
        <v>0</v>
      </c>
      <c r="C54" s="380">
        <f aca="true" t="shared" si="2" ref="C54:I54">SUM(C55:C57)</f>
        <v>0</v>
      </c>
      <c r="D54" s="380">
        <f t="shared" si="2"/>
        <v>0</v>
      </c>
      <c r="E54" s="381">
        <f t="shared" si="2"/>
        <v>0</v>
      </c>
      <c r="F54" s="374">
        <f t="shared" si="1"/>
        <v>0</v>
      </c>
      <c r="G54" s="259">
        <f t="shared" si="2"/>
        <v>0</v>
      </c>
      <c r="H54" s="259">
        <f t="shared" si="2"/>
        <v>0</v>
      </c>
      <c r="I54" s="260">
        <f t="shared" si="2"/>
        <v>0</v>
      </c>
      <c r="J54" s="599"/>
    </row>
    <row r="55" spans="1:9" ht="12.75">
      <c r="A55" s="366" t="s">
        <v>396</v>
      </c>
      <c r="B55" s="382">
        <v>0</v>
      </c>
      <c r="C55" s="383">
        <v>0</v>
      </c>
      <c r="D55" s="383">
        <v>0</v>
      </c>
      <c r="E55" s="384">
        <v>0</v>
      </c>
      <c r="F55" s="369">
        <f t="shared" si="1"/>
        <v>0</v>
      </c>
      <c r="G55" s="112">
        <v>0</v>
      </c>
      <c r="H55" s="112">
        <v>0</v>
      </c>
      <c r="I55" s="112">
        <v>0</v>
      </c>
    </row>
    <row r="56" spans="1:9" ht="12.75">
      <c r="A56" s="367" t="s">
        <v>397</v>
      </c>
      <c r="B56" s="372">
        <v>0</v>
      </c>
      <c r="C56" s="255">
        <v>0</v>
      </c>
      <c r="D56" s="255">
        <v>0</v>
      </c>
      <c r="E56" s="385">
        <v>0</v>
      </c>
      <c r="F56" s="369">
        <f t="shared" si="1"/>
        <v>0</v>
      </c>
      <c r="G56" s="112">
        <v>0</v>
      </c>
      <c r="H56" s="112">
        <v>0</v>
      </c>
      <c r="I56" s="112">
        <v>0</v>
      </c>
    </row>
    <row r="57" spans="1:9" ht="13.5" thickBot="1">
      <c r="A57" s="368" t="s">
        <v>398</v>
      </c>
      <c r="B57" s="375">
        <v>0</v>
      </c>
      <c r="C57" s="268">
        <v>0</v>
      </c>
      <c r="D57" s="268">
        <v>0</v>
      </c>
      <c r="E57" s="386">
        <v>0</v>
      </c>
      <c r="F57" s="369">
        <f t="shared" si="1"/>
        <v>0</v>
      </c>
      <c r="G57" s="112">
        <v>0</v>
      </c>
      <c r="H57" s="112">
        <v>0</v>
      </c>
      <c r="I57" s="112">
        <v>0</v>
      </c>
    </row>
    <row r="58" spans="1:10" s="258" customFormat="1" ht="24" customHeight="1" thickBot="1">
      <c r="A58" s="365" t="s">
        <v>408</v>
      </c>
      <c r="B58" s="510">
        <f>SUM(B59:B60)</f>
        <v>12</v>
      </c>
      <c r="C58" s="511">
        <f aca="true" t="shared" si="3" ref="C58:I58">SUM(C59:C60)</f>
        <v>0</v>
      </c>
      <c r="D58" s="512">
        <f t="shared" si="3"/>
        <v>8295921.97</v>
      </c>
      <c r="E58" s="513">
        <f t="shared" si="3"/>
        <v>0</v>
      </c>
      <c r="F58" s="374">
        <f t="shared" si="1"/>
        <v>0</v>
      </c>
      <c r="G58" s="259">
        <f t="shared" si="3"/>
        <v>0</v>
      </c>
      <c r="H58" s="259">
        <f t="shared" si="3"/>
        <v>0</v>
      </c>
      <c r="I58" s="260">
        <f t="shared" si="3"/>
        <v>0</v>
      </c>
      <c r="J58" s="599"/>
    </row>
    <row r="59" spans="1:9" ht="12.75">
      <c r="A59" s="366" t="s">
        <v>399</v>
      </c>
      <c r="B59" s="371">
        <v>12</v>
      </c>
      <c r="C59" s="112">
        <v>0</v>
      </c>
      <c r="D59" s="494">
        <v>8295921.97</v>
      </c>
      <c r="E59" s="263">
        <v>0</v>
      </c>
      <c r="F59" s="262">
        <f t="shared" si="1"/>
        <v>0</v>
      </c>
      <c r="G59" s="112">
        <v>0</v>
      </c>
      <c r="H59" s="112">
        <v>0</v>
      </c>
      <c r="I59" s="112">
        <v>0</v>
      </c>
    </row>
    <row r="60" spans="1:9" ht="13.5" thickBot="1">
      <c r="A60" s="368" t="s">
        <v>400</v>
      </c>
      <c r="B60" s="373">
        <v>0</v>
      </c>
      <c r="C60" s="254">
        <v>0</v>
      </c>
      <c r="D60" s="254">
        <v>0</v>
      </c>
      <c r="E60" s="266">
        <v>0</v>
      </c>
      <c r="F60" s="262">
        <f t="shared" si="1"/>
        <v>0</v>
      </c>
      <c r="G60" s="254">
        <v>0</v>
      </c>
      <c r="H60" s="254">
        <v>0</v>
      </c>
      <c r="I60" s="254">
        <v>0</v>
      </c>
    </row>
    <row r="61" spans="1:10" s="261" customFormat="1" ht="29.25" customHeight="1" thickBot="1">
      <c r="A61" s="365" t="s">
        <v>409</v>
      </c>
      <c r="B61" s="374">
        <f>SUM(B62:B66)</f>
        <v>0</v>
      </c>
      <c r="C61" s="259">
        <f aca="true" t="shared" si="4" ref="C61:I61">SUM(C62:C66)</f>
        <v>0</v>
      </c>
      <c r="D61" s="259">
        <f t="shared" si="4"/>
        <v>0</v>
      </c>
      <c r="E61" s="260">
        <f t="shared" si="4"/>
        <v>0</v>
      </c>
      <c r="F61" s="374">
        <f t="shared" si="4"/>
        <v>0</v>
      </c>
      <c r="G61" s="259">
        <f t="shared" si="4"/>
        <v>0</v>
      </c>
      <c r="H61" s="259">
        <f t="shared" si="4"/>
        <v>0</v>
      </c>
      <c r="I61" s="260">
        <f t="shared" si="4"/>
        <v>0</v>
      </c>
      <c r="J61" s="598"/>
    </row>
    <row r="62" spans="1:9" ht="12.75">
      <c r="A62" s="366" t="s">
        <v>401</v>
      </c>
      <c r="B62" s="371">
        <v>0</v>
      </c>
      <c r="C62" s="112">
        <v>0</v>
      </c>
      <c r="D62" s="112">
        <v>0</v>
      </c>
      <c r="E62" s="263">
        <v>0</v>
      </c>
      <c r="F62" s="262">
        <v>0</v>
      </c>
      <c r="G62" s="112">
        <v>0</v>
      </c>
      <c r="H62" s="112">
        <v>0</v>
      </c>
      <c r="I62" s="263">
        <v>0</v>
      </c>
    </row>
    <row r="63" spans="1:9" ht="12.75">
      <c r="A63" s="367" t="s">
        <v>402</v>
      </c>
      <c r="B63" s="372">
        <v>0</v>
      </c>
      <c r="C63" s="35">
        <v>0</v>
      </c>
      <c r="D63" s="35">
        <v>0</v>
      </c>
      <c r="E63" s="265">
        <v>0</v>
      </c>
      <c r="F63" s="264">
        <v>0</v>
      </c>
      <c r="G63" s="35">
        <v>0</v>
      </c>
      <c r="H63" s="35">
        <v>0</v>
      </c>
      <c r="I63" s="265">
        <v>0</v>
      </c>
    </row>
    <row r="64" spans="1:9" ht="12.75">
      <c r="A64" s="367" t="s">
        <v>403</v>
      </c>
      <c r="B64" s="372">
        <v>0</v>
      </c>
      <c r="C64" s="35">
        <v>0</v>
      </c>
      <c r="D64" s="35">
        <v>0</v>
      </c>
      <c r="E64" s="265">
        <v>0</v>
      </c>
      <c r="F64" s="264">
        <v>0</v>
      </c>
      <c r="G64" s="35">
        <v>0</v>
      </c>
      <c r="H64" s="35">
        <v>0</v>
      </c>
      <c r="I64" s="265">
        <v>0</v>
      </c>
    </row>
    <row r="65" spans="1:9" ht="12.75">
      <c r="A65" s="367" t="s">
        <v>404</v>
      </c>
      <c r="B65" s="372">
        <v>0</v>
      </c>
      <c r="C65" s="35">
        <v>0</v>
      </c>
      <c r="D65" s="35">
        <v>0</v>
      </c>
      <c r="E65" s="265">
        <v>0</v>
      </c>
      <c r="F65" s="264">
        <v>0</v>
      </c>
      <c r="G65" s="35">
        <v>0</v>
      </c>
      <c r="H65" s="35">
        <v>0</v>
      </c>
      <c r="I65" s="265">
        <v>0</v>
      </c>
    </row>
    <row r="66" spans="1:11" ht="13.5" thickBot="1">
      <c r="A66" s="367" t="s">
        <v>405</v>
      </c>
      <c r="B66" s="375">
        <v>0</v>
      </c>
      <c r="C66" s="269">
        <v>0</v>
      </c>
      <c r="D66" s="269">
        <v>0</v>
      </c>
      <c r="E66" s="270">
        <v>0</v>
      </c>
      <c r="F66" s="267">
        <v>0</v>
      </c>
      <c r="G66" s="269">
        <v>0</v>
      </c>
      <c r="H66" s="269">
        <v>0</v>
      </c>
      <c r="I66" s="270">
        <v>0</v>
      </c>
      <c r="K66" s="598"/>
    </row>
    <row r="67" spans="1:11" ht="20.25" customHeight="1" thickBot="1">
      <c r="A67" s="1071" t="s">
        <v>330</v>
      </c>
      <c r="B67" s="1072"/>
      <c r="C67" s="1072"/>
      <c r="D67" s="1072"/>
      <c r="E67" s="1072"/>
      <c r="F67" s="1072"/>
      <c r="G67" s="1072"/>
      <c r="H67" s="1072"/>
      <c r="I67" s="1073"/>
      <c r="K67" s="598"/>
    </row>
    <row r="68" spans="1:11" s="258" customFormat="1" ht="26.25" customHeight="1" thickBot="1">
      <c r="A68" s="365" t="s">
        <v>406</v>
      </c>
      <c r="B68" s="370">
        <f>SUM(B69:B71)</f>
        <v>40</v>
      </c>
      <c r="C68" s="256">
        <f>SUM(C69:C71)</f>
        <v>36</v>
      </c>
      <c r="D68" s="492">
        <f>SUM(D69:D71)</f>
        <v>177173941.91000003</v>
      </c>
      <c r="E68" s="493">
        <f>SUM(E69:E71)</f>
        <v>132978952.51</v>
      </c>
      <c r="F68" s="370">
        <f aca="true" t="shared" si="5" ref="F68:F78">G68+H68+I68</f>
        <v>0</v>
      </c>
      <c r="G68" s="256">
        <f>SUM(G69:G71)</f>
        <v>0</v>
      </c>
      <c r="H68" s="256">
        <f>SUM(H69:H71)</f>
        <v>0</v>
      </c>
      <c r="I68" s="257">
        <f>SUM(I69:I71)</f>
        <v>0</v>
      </c>
      <c r="J68" s="599"/>
      <c r="K68" s="599"/>
    </row>
    <row r="69" spans="1:11" ht="12.75">
      <c r="A69" s="366" t="s">
        <v>393</v>
      </c>
      <c r="B69" s="371">
        <v>20</v>
      </c>
      <c r="C69" s="112">
        <v>20</v>
      </c>
      <c r="D69" s="494">
        <v>142918098.58</v>
      </c>
      <c r="E69" s="495">
        <v>127679533.36</v>
      </c>
      <c r="F69" s="262">
        <f t="shared" si="5"/>
        <v>0</v>
      </c>
      <c r="G69" s="112">
        <v>0</v>
      </c>
      <c r="H69" s="112">
        <v>0</v>
      </c>
      <c r="I69" s="112">
        <v>0</v>
      </c>
      <c r="K69" s="598"/>
    </row>
    <row r="70" spans="1:11" ht="12.75">
      <c r="A70" s="367" t="s">
        <v>394</v>
      </c>
      <c r="B70" s="372">
        <v>20</v>
      </c>
      <c r="C70" s="35">
        <v>16</v>
      </c>
      <c r="D70" s="320">
        <v>34255843.33</v>
      </c>
      <c r="E70" s="496">
        <v>5299419.15</v>
      </c>
      <c r="F70" s="262">
        <f t="shared" si="5"/>
        <v>0</v>
      </c>
      <c r="G70" s="35">
        <v>0</v>
      </c>
      <c r="H70" s="35">
        <v>0</v>
      </c>
      <c r="I70" s="35">
        <v>0</v>
      </c>
      <c r="K70" s="598"/>
    </row>
    <row r="71" spans="1:11" ht="13.5" thickBot="1">
      <c r="A71" s="368" t="s">
        <v>395</v>
      </c>
      <c r="B71" s="373">
        <v>0</v>
      </c>
      <c r="C71" s="254">
        <v>0</v>
      </c>
      <c r="D71" s="254">
        <v>0</v>
      </c>
      <c r="E71" s="266">
        <v>0</v>
      </c>
      <c r="F71" s="262">
        <f t="shared" si="5"/>
        <v>0</v>
      </c>
      <c r="G71" s="254">
        <v>0</v>
      </c>
      <c r="H71" s="254">
        <v>0</v>
      </c>
      <c r="I71" s="254">
        <v>0</v>
      </c>
      <c r="K71" s="598"/>
    </row>
    <row r="72" spans="1:11" s="258" customFormat="1" ht="26.25" customHeight="1" thickBot="1">
      <c r="A72" s="365" t="s">
        <v>407</v>
      </c>
      <c r="B72" s="390">
        <f>SUM(B73:B75)</f>
        <v>1</v>
      </c>
      <c r="C72" s="259">
        <f>SUM(C73:C75)</f>
        <v>0</v>
      </c>
      <c r="D72" s="388">
        <f>SUM(D73:D75)</f>
        <v>433145.63</v>
      </c>
      <c r="E72" s="260">
        <f>SUM(E73:E75)</f>
        <v>0</v>
      </c>
      <c r="F72" s="374">
        <f t="shared" si="5"/>
        <v>0</v>
      </c>
      <c r="G72" s="259">
        <f>SUM(G73:G75)</f>
        <v>0</v>
      </c>
      <c r="H72" s="259">
        <f>SUM(H73:H75)</f>
        <v>0</v>
      </c>
      <c r="I72" s="260">
        <f>SUM(I73:I75)</f>
        <v>0</v>
      </c>
      <c r="J72" s="599"/>
      <c r="K72" s="599"/>
    </row>
    <row r="73" spans="1:11" ht="12.75">
      <c r="A73" s="366" t="s">
        <v>396</v>
      </c>
      <c r="B73" s="371">
        <v>0</v>
      </c>
      <c r="C73" s="112">
        <v>0</v>
      </c>
      <c r="D73" s="112">
        <v>0</v>
      </c>
      <c r="E73" s="263">
        <v>0</v>
      </c>
      <c r="F73" s="262">
        <f t="shared" si="5"/>
        <v>0</v>
      </c>
      <c r="G73" s="112">
        <f aca="true" t="shared" si="6" ref="G73:I75">H73+I73+J73</f>
        <v>0</v>
      </c>
      <c r="H73" s="112">
        <f t="shared" si="6"/>
        <v>0</v>
      </c>
      <c r="I73" s="263">
        <f t="shared" si="6"/>
        <v>0</v>
      </c>
      <c r="K73" s="598"/>
    </row>
    <row r="74" spans="1:11" ht="12.75">
      <c r="A74" s="367" t="s">
        <v>397</v>
      </c>
      <c r="B74" s="377">
        <v>1</v>
      </c>
      <c r="C74" s="359">
        <v>0</v>
      </c>
      <c r="D74" s="360">
        <v>433145.63</v>
      </c>
      <c r="E74" s="378">
        <v>0</v>
      </c>
      <c r="F74" s="262">
        <f t="shared" si="5"/>
        <v>0</v>
      </c>
      <c r="G74" s="112">
        <f t="shared" si="6"/>
        <v>0</v>
      </c>
      <c r="H74" s="112">
        <f t="shared" si="6"/>
        <v>0</v>
      </c>
      <c r="I74" s="263">
        <f t="shared" si="6"/>
        <v>0</v>
      </c>
      <c r="K74" s="598"/>
    </row>
    <row r="75" spans="1:11" ht="13.5" thickBot="1">
      <c r="A75" s="368" t="s">
        <v>398</v>
      </c>
      <c r="B75" s="373">
        <v>0</v>
      </c>
      <c r="C75" s="254">
        <v>0</v>
      </c>
      <c r="D75" s="254">
        <v>0</v>
      </c>
      <c r="E75" s="266">
        <v>0</v>
      </c>
      <c r="F75" s="262">
        <f t="shared" si="5"/>
        <v>0</v>
      </c>
      <c r="G75" s="112">
        <f t="shared" si="6"/>
        <v>0</v>
      </c>
      <c r="H75" s="112">
        <f t="shared" si="6"/>
        <v>0</v>
      </c>
      <c r="I75" s="263">
        <f t="shared" si="6"/>
        <v>0</v>
      </c>
      <c r="K75" s="598"/>
    </row>
    <row r="76" spans="1:11" s="258" customFormat="1" ht="24" customHeight="1" thickBot="1">
      <c r="A76" s="365" t="s">
        <v>408</v>
      </c>
      <c r="B76" s="374">
        <f>SUM(B77:B78)</f>
        <v>0</v>
      </c>
      <c r="C76" s="259">
        <f>SUM(C77:C78)</f>
        <v>0</v>
      </c>
      <c r="D76" s="259">
        <f>SUM(D77:D78)</f>
        <v>0</v>
      </c>
      <c r="E76" s="260">
        <f>SUM(E77:E78)</f>
        <v>0</v>
      </c>
      <c r="F76" s="374">
        <f t="shared" si="5"/>
        <v>0</v>
      </c>
      <c r="G76" s="259">
        <f>SUM(G77:G78)</f>
        <v>0</v>
      </c>
      <c r="H76" s="259">
        <f>SUM(H77:H78)</f>
        <v>0</v>
      </c>
      <c r="I76" s="260">
        <f>SUM(I77:I78)</f>
        <v>0</v>
      </c>
      <c r="J76" s="599"/>
      <c r="K76" s="599"/>
    </row>
    <row r="77" spans="1:11" ht="12.75">
      <c r="A77" s="366" t="s">
        <v>399</v>
      </c>
      <c r="B77" s="371">
        <v>0</v>
      </c>
      <c r="C77" s="112">
        <v>0</v>
      </c>
      <c r="D77" s="112">
        <v>0</v>
      </c>
      <c r="E77" s="263">
        <v>0</v>
      </c>
      <c r="F77" s="262">
        <f t="shared" si="5"/>
        <v>0</v>
      </c>
      <c r="G77" s="112">
        <v>0</v>
      </c>
      <c r="H77" s="112">
        <v>0</v>
      </c>
      <c r="I77" s="263">
        <v>0</v>
      </c>
      <c r="K77" s="598"/>
    </row>
    <row r="78" spans="1:11" ht="13.5" thickBot="1">
      <c r="A78" s="368" t="s">
        <v>400</v>
      </c>
      <c r="B78" s="373">
        <v>0</v>
      </c>
      <c r="C78" s="254">
        <v>0</v>
      </c>
      <c r="D78" s="254">
        <v>0</v>
      </c>
      <c r="E78" s="266">
        <v>0</v>
      </c>
      <c r="F78" s="262">
        <f t="shared" si="5"/>
        <v>0</v>
      </c>
      <c r="G78" s="254">
        <v>0</v>
      </c>
      <c r="H78" s="254">
        <v>0</v>
      </c>
      <c r="I78" s="266">
        <v>0</v>
      </c>
      <c r="K78" s="598"/>
    </row>
    <row r="79" spans="1:11" s="261" customFormat="1" ht="29.25" customHeight="1" thickBot="1">
      <c r="A79" s="365" t="s">
        <v>409</v>
      </c>
      <c r="B79" s="374">
        <f aca="true" t="shared" si="7" ref="B79:I79">SUM(B80:B84)</f>
        <v>0</v>
      </c>
      <c r="C79" s="259">
        <f t="shared" si="7"/>
        <v>0</v>
      </c>
      <c r="D79" s="259">
        <f t="shared" si="7"/>
        <v>0</v>
      </c>
      <c r="E79" s="260">
        <f t="shared" si="7"/>
        <v>0</v>
      </c>
      <c r="F79" s="374">
        <f t="shared" si="7"/>
        <v>0</v>
      </c>
      <c r="G79" s="259">
        <f t="shared" si="7"/>
        <v>0</v>
      </c>
      <c r="H79" s="259">
        <f t="shared" si="7"/>
        <v>0</v>
      </c>
      <c r="I79" s="260">
        <f t="shared" si="7"/>
        <v>0</v>
      </c>
      <c r="J79" s="598"/>
      <c r="K79" s="598"/>
    </row>
    <row r="80" spans="1:11" ht="12.75">
      <c r="A80" s="366" t="s">
        <v>401</v>
      </c>
      <c r="B80" s="371">
        <v>0</v>
      </c>
      <c r="C80" s="112">
        <v>0</v>
      </c>
      <c r="D80" s="112">
        <v>0</v>
      </c>
      <c r="E80" s="263">
        <v>0</v>
      </c>
      <c r="F80" s="262">
        <v>0</v>
      </c>
      <c r="G80" s="112">
        <v>0</v>
      </c>
      <c r="H80" s="112">
        <v>0</v>
      </c>
      <c r="I80" s="263">
        <v>0</v>
      </c>
      <c r="K80" s="598"/>
    </row>
    <row r="81" spans="1:11" ht="12.75">
      <c r="A81" s="367" t="s">
        <v>402</v>
      </c>
      <c r="B81" s="372">
        <v>0</v>
      </c>
      <c r="C81" s="35">
        <v>0</v>
      </c>
      <c r="D81" s="35">
        <v>0</v>
      </c>
      <c r="E81" s="265">
        <v>0</v>
      </c>
      <c r="F81" s="264">
        <v>0</v>
      </c>
      <c r="G81" s="35">
        <v>0</v>
      </c>
      <c r="H81" s="35">
        <v>0</v>
      </c>
      <c r="I81" s="265">
        <v>0</v>
      </c>
      <c r="K81" s="598"/>
    </row>
    <row r="82" spans="1:11" ht="12.75">
      <c r="A82" s="367" t="s">
        <v>403</v>
      </c>
      <c r="B82" s="372">
        <v>0</v>
      </c>
      <c r="C82" s="35">
        <v>0</v>
      </c>
      <c r="D82" s="35">
        <v>0</v>
      </c>
      <c r="E82" s="265">
        <v>0</v>
      </c>
      <c r="F82" s="264">
        <v>0</v>
      </c>
      <c r="G82" s="35">
        <v>0</v>
      </c>
      <c r="H82" s="35">
        <v>0</v>
      </c>
      <c r="I82" s="265">
        <v>0</v>
      </c>
      <c r="K82" s="598"/>
    </row>
    <row r="83" spans="1:11" ht="12.75">
      <c r="A83" s="367" t="s">
        <v>404</v>
      </c>
      <c r="B83" s="372">
        <v>0</v>
      </c>
      <c r="C83" s="35">
        <v>0</v>
      </c>
      <c r="D83" s="35">
        <v>0</v>
      </c>
      <c r="E83" s="265">
        <v>0</v>
      </c>
      <c r="F83" s="264">
        <v>0</v>
      </c>
      <c r="G83" s="35">
        <v>0</v>
      </c>
      <c r="H83" s="35">
        <v>0</v>
      </c>
      <c r="I83" s="265">
        <v>0</v>
      </c>
      <c r="K83" s="598"/>
    </row>
    <row r="84" spans="1:11" ht="13.5" thickBot="1">
      <c r="A84" s="376" t="s">
        <v>405</v>
      </c>
      <c r="B84" s="375">
        <v>0</v>
      </c>
      <c r="C84" s="269">
        <v>0</v>
      </c>
      <c r="D84" s="269">
        <v>0</v>
      </c>
      <c r="E84" s="270">
        <v>0</v>
      </c>
      <c r="F84" s="267">
        <v>0</v>
      </c>
      <c r="G84" s="269">
        <v>0</v>
      </c>
      <c r="H84" s="269">
        <v>0</v>
      </c>
      <c r="I84" s="270">
        <v>0</v>
      </c>
      <c r="K84" s="598"/>
    </row>
    <row r="85" spans="1:11" ht="12.75">
      <c r="A85" s="6"/>
      <c r="B85" s="6"/>
      <c r="C85" s="6"/>
      <c r="D85" s="6"/>
      <c r="E85" s="6"/>
      <c r="F85" s="6"/>
      <c r="G85" s="6"/>
      <c r="H85" s="6"/>
      <c r="I85" s="6"/>
      <c r="K85" s="598"/>
    </row>
    <row r="86" spans="1:11" s="3" customFormat="1" ht="12.75">
      <c r="A86" s="926" t="s">
        <v>1454</v>
      </c>
      <c r="B86" s="926"/>
      <c r="C86" s="926"/>
      <c r="D86" s="926"/>
      <c r="E86" s="926"/>
      <c r="F86" s="926"/>
      <c r="G86" s="32"/>
      <c r="H86" s="926"/>
      <c r="I86" s="926"/>
      <c r="J86" s="600"/>
      <c r="K86" s="28"/>
    </row>
    <row r="87" spans="1:10" s="3" customFormat="1" ht="28.5" customHeight="1">
      <c r="A87" s="7" t="s">
        <v>110</v>
      </c>
      <c r="B87" s="32"/>
      <c r="C87" s="32"/>
      <c r="D87" s="32"/>
      <c r="E87" s="32"/>
      <c r="F87" s="33"/>
      <c r="G87" s="926"/>
      <c r="H87" s="926"/>
      <c r="I87" s="926"/>
      <c r="J87" s="926"/>
    </row>
    <row r="88" spans="1:9" ht="12.75">
      <c r="A88" s="6"/>
      <c r="B88" s="6"/>
      <c r="C88" s="6"/>
      <c r="D88" s="6"/>
      <c r="E88" s="6"/>
      <c r="F88" s="6"/>
      <c r="G88" s="6"/>
      <c r="H88" s="6"/>
      <c r="I88" s="6"/>
    </row>
    <row r="89" spans="1:9" ht="12.75">
      <c r="A89" s="1070"/>
      <c r="B89" s="1070"/>
      <c r="C89" s="1070"/>
      <c r="D89" s="1070"/>
      <c r="E89" s="1070"/>
      <c r="F89" s="1070"/>
      <c r="G89" s="1070"/>
      <c r="H89" s="1070"/>
      <c r="I89" s="1070"/>
    </row>
  </sheetData>
  <sheetProtection/>
  <mergeCells count="44">
    <mergeCell ref="A89:I89"/>
    <mergeCell ref="A10:I10"/>
    <mergeCell ref="A12:I12"/>
    <mergeCell ref="A15:A17"/>
    <mergeCell ref="B15:B17"/>
    <mergeCell ref="C15:D15"/>
    <mergeCell ref="E15:F15"/>
    <mergeCell ref="G15:G17"/>
    <mergeCell ref="C16:C17"/>
    <mergeCell ref="D44:E45"/>
    <mergeCell ref="A1:I1"/>
    <mergeCell ref="B3:I3"/>
    <mergeCell ref="B5:I5"/>
    <mergeCell ref="A7:I7"/>
    <mergeCell ref="F16:F17"/>
    <mergeCell ref="A8:I8"/>
    <mergeCell ref="A13:I13"/>
    <mergeCell ref="B46:B47"/>
    <mergeCell ref="D16:D17"/>
    <mergeCell ref="E16:E17"/>
    <mergeCell ref="A42:I42"/>
    <mergeCell ref="B23:B26"/>
    <mergeCell ref="B27:B29"/>
    <mergeCell ref="B19:B22"/>
    <mergeCell ref="G87:H87"/>
    <mergeCell ref="I87:J87"/>
    <mergeCell ref="A36:G36"/>
    <mergeCell ref="A40:I40"/>
    <mergeCell ref="A67:I67"/>
    <mergeCell ref="C46:C47"/>
    <mergeCell ref="D46:D47"/>
    <mergeCell ref="E46:E47"/>
    <mergeCell ref="A49:I49"/>
    <mergeCell ref="F44:I44"/>
    <mergeCell ref="A86:B86"/>
    <mergeCell ref="C86:D86"/>
    <mergeCell ref="E86:F86"/>
    <mergeCell ref="A38:I38"/>
    <mergeCell ref="A41:I41"/>
    <mergeCell ref="A44:A47"/>
    <mergeCell ref="B44:C45"/>
    <mergeCell ref="H86:I86"/>
    <mergeCell ref="F45:F47"/>
    <mergeCell ref="G45:I45"/>
  </mergeCells>
  <printOptions/>
  <pageMargins left="0.7480314960629921" right="0.7480314960629921" top="0.984251968503937" bottom="0.984251968503937" header="0.5118110236220472" footer="0.5118110236220472"/>
  <pageSetup fitToHeight="1" fitToWidth="1" horizontalDpi="300" verticalDpi="300" orientation="portrait" paperSize="9" scale="34" r:id="rId1"/>
  <rowBreaks count="2" manualBreakCount="2">
    <brk id="26" max="8" man="1"/>
    <brk id="35" max="8" man="1"/>
  </rowBreaks>
</worksheet>
</file>

<file path=xl/worksheets/sheet11.xml><?xml version="1.0" encoding="utf-8"?>
<worksheet xmlns="http://schemas.openxmlformats.org/spreadsheetml/2006/main" xmlns:r="http://schemas.openxmlformats.org/officeDocument/2006/relationships">
  <dimension ref="A1:P174"/>
  <sheetViews>
    <sheetView tabSelected="1" view="pageBreakPreview" zoomScale="110" zoomScaleSheetLayoutView="110" zoomScalePageLayoutView="0" workbookViewId="0" topLeftCell="G1">
      <selection activeCell="F189" sqref="F189"/>
    </sheetView>
  </sheetViews>
  <sheetFormatPr defaultColWidth="9.140625" defaultRowHeight="12.75"/>
  <cols>
    <col min="1" max="1" width="4.140625" style="479" customWidth="1"/>
    <col min="2" max="2" width="6.00390625" style="457" customWidth="1"/>
    <col min="3" max="3" width="28.421875" style="457" customWidth="1"/>
    <col min="4" max="4" width="19.140625" style="479" customWidth="1"/>
    <col min="5" max="5" width="13.7109375" style="479" customWidth="1"/>
    <col min="6" max="6" width="19.421875" style="479" customWidth="1"/>
    <col min="7" max="7" width="30.421875" style="479" customWidth="1"/>
    <col min="8" max="8" width="15.28125" style="479" customWidth="1"/>
    <col min="9" max="9" width="18.00390625" style="479" bestFit="1" customWidth="1"/>
    <col min="10" max="10" width="14.28125" style="479" bestFit="1" customWidth="1"/>
    <col min="11" max="11" width="12.140625" style="479" customWidth="1"/>
    <col min="12" max="12" width="30.7109375" style="457" customWidth="1"/>
    <col min="13" max="13" width="36.421875" style="457" customWidth="1"/>
    <col min="14" max="14" width="12.8515625" style="529" customWidth="1"/>
    <col min="15" max="15" width="136.7109375" style="457" bestFit="1" customWidth="1"/>
    <col min="16" max="16" width="19.421875" style="479" customWidth="1"/>
    <col min="17" max="16384" width="9.140625" style="457" customWidth="1"/>
  </cols>
  <sheetData>
    <row r="1" spans="1:3" ht="31.5" customHeight="1">
      <c r="A1" s="1090" t="s">
        <v>1452</v>
      </c>
      <c r="B1" s="1090"/>
      <c r="C1" s="1090"/>
    </row>
    <row r="2" spans="1:16" ht="12.75" customHeight="1">
      <c r="A2" s="1092" t="s">
        <v>428</v>
      </c>
      <c r="B2" s="1092"/>
      <c r="C2" s="1092"/>
      <c r="D2" s="1092"/>
      <c r="E2" s="1092"/>
      <c r="F2" s="1092"/>
      <c r="G2" s="1092"/>
      <c r="H2" s="1092"/>
      <c r="I2" s="1092"/>
      <c r="J2" s="1092"/>
      <c r="K2" s="1092"/>
      <c r="L2" s="1092"/>
      <c r="M2" s="1092"/>
      <c r="N2" s="1092"/>
      <c r="O2" s="1092"/>
      <c r="P2" s="1092"/>
    </row>
    <row r="3" spans="1:16" ht="11.25" customHeight="1">
      <c r="A3" s="1086" t="s">
        <v>429</v>
      </c>
      <c r="B3" s="1093" t="s">
        <v>430</v>
      </c>
      <c r="C3" s="1093" t="s">
        <v>431</v>
      </c>
      <c r="D3" s="1086" t="s">
        <v>432</v>
      </c>
      <c r="E3" s="1086" t="s">
        <v>433</v>
      </c>
      <c r="F3" s="1086" t="s">
        <v>434</v>
      </c>
      <c r="G3" s="1086" t="s">
        <v>435</v>
      </c>
      <c r="H3" s="1086" t="s">
        <v>436</v>
      </c>
      <c r="I3" s="1086" t="s">
        <v>437</v>
      </c>
      <c r="J3" s="1086" t="s">
        <v>438</v>
      </c>
      <c r="K3" s="1086" t="s">
        <v>439</v>
      </c>
      <c r="L3" s="1086" t="s">
        <v>440</v>
      </c>
      <c r="M3" s="1086" t="s">
        <v>441</v>
      </c>
      <c r="N3" s="1088" t="s">
        <v>442</v>
      </c>
      <c r="O3" s="1086" t="s">
        <v>443</v>
      </c>
      <c r="P3" s="1086" t="s">
        <v>444</v>
      </c>
    </row>
    <row r="4" spans="1:16" ht="67.5" customHeight="1">
      <c r="A4" s="1086"/>
      <c r="B4" s="1093"/>
      <c r="C4" s="1093"/>
      <c r="D4" s="1086"/>
      <c r="E4" s="1087"/>
      <c r="F4" s="1086"/>
      <c r="G4" s="1086"/>
      <c r="H4" s="1086"/>
      <c r="I4" s="1086"/>
      <c r="J4" s="1087"/>
      <c r="K4" s="1086"/>
      <c r="L4" s="1086"/>
      <c r="M4" s="1087"/>
      <c r="N4" s="1088"/>
      <c r="O4" s="1089"/>
      <c r="P4" s="1086"/>
    </row>
    <row r="5" spans="1:16" ht="252.75" customHeight="1">
      <c r="A5" s="458">
        <v>1</v>
      </c>
      <c r="B5" s="459" t="s">
        <v>445</v>
      </c>
      <c r="C5" s="458" t="s">
        <v>446</v>
      </c>
      <c r="D5" s="514" t="s">
        <v>447</v>
      </c>
      <c r="E5" s="514" t="s">
        <v>448</v>
      </c>
      <c r="F5" s="514" t="s">
        <v>449</v>
      </c>
      <c r="G5" s="514" t="s">
        <v>450</v>
      </c>
      <c r="H5" s="514" t="s">
        <v>451</v>
      </c>
      <c r="I5" s="533" t="s">
        <v>452</v>
      </c>
      <c r="J5" s="514" t="s">
        <v>453</v>
      </c>
      <c r="K5" s="514" t="s">
        <v>454</v>
      </c>
      <c r="L5" s="458" t="s">
        <v>455</v>
      </c>
      <c r="M5" s="458" t="s">
        <v>456</v>
      </c>
      <c r="N5" s="516">
        <v>21062.64</v>
      </c>
      <c r="O5" s="458" t="s">
        <v>457</v>
      </c>
      <c r="P5" s="521" t="s">
        <v>412</v>
      </c>
    </row>
    <row r="6" spans="1:16" ht="199.5" customHeight="1">
      <c r="A6" s="458">
        <v>2</v>
      </c>
      <c r="B6" s="459" t="s">
        <v>458</v>
      </c>
      <c r="C6" s="458" t="s">
        <v>459</v>
      </c>
      <c r="D6" s="514" t="s">
        <v>460</v>
      </c>
      <c r="E6" s="530" t="s">
        <v>461</v>
      </c>
      <c r="F6" s="514" t="s">
        <v>462</v>
      </c>
      <c r="G6" s="514" t="s">
        <v>463</v>
      </c>
      <c r="H6" s="514" t="s">
        <v>451</v>
      </c>
      <c r="I6" s="514" t="s">
        <v>464</v>
      </c>
      <c r="J6" s="514" t="s">
        <v>465</v>
      </c>
      <c r="K6" s="514" t="s">
        <v>454</v>
      </c>
      <c r="L6" s="458" t="s">
        <v>455</v>
      </c>
      <c r="M6" s="458" t="s">
        <v>466</v>
      </c>
      <c r="N6" s="516" t="s">
        <v>412</v>
      </c>
      <c r="O6" s="458" t="s">
        <v>467</v>
      </c>
      <c r="P6" s="514" t="s">
        <v>412</v>
      </c>
    </row>
    <row r="7" spans="1:16" ht="351" customHeight="1">
      <c r="A7" s="458">
        <v>3</v>
      </c>
      <c r="B7" s="463" t="s">
        <v>468</v>
      </c>
      <c r="C7" s="458" t="s">
        <v>469</v>
      </c>
      <c r="D7" s="514" t="s">
        <v>470</v>
      </c>
      <c r="E7" s="514" t="s">
        <v>471</v>
      </c>
      <c r="F7" s="514" t="s">
        <v>472</v>
      </c>
      <c r="G7" s="514" t="s">
        <v>473</v>
      </c>
      <c r="H7" s="514" t="s">
        <v>451</v>
      </c>
      <c r="I7" s="514" t="s">
        <v>474</v>
      </c>
      <c r="J7" s="514" t="s">
        <v>475</v>
      </c>
      <c r="K7" s="514" t="s">
        <v>476</v>
      </c>
      <c r="L7" s="458" t="s">
        <v>455</v>
      </c>
      <c r="M7" s="458" t="s">
        <v>477</v>
      </c>
      <c r="N7" s="517">
        <v>2769.6</v>
      </c>
      <c r="O7" s="515" t="s">
        <v>1450</v>
      </c>
      <c r="P7" s="514" t="s">
        <v>478</v>
      </c>
    </row>
    <row r="8" spans="1:16" ht="259.5" customHeight="1">
      <c r="A8" s="458">
        <v>4</v>
      </c>
      <c r="B8" s="459" t="s">
        <v>468</v>
      </c>
      <c r="C8" s="458" t="s">
        <v>469</v>
      </c>
      <c r="D8" s="514" t="s">
        <v>470</v>
      </c>
      <c r="E8" s="514" t="s">
        <v>471</v>
      </c>
      <c r="F8" s="514" t="s">
        <v>472</v>
      </c>
      <c r="G8" s="514" t="s">
        <v>412</v>
      </c>
      <c r="H8" s="514" t="s">
        <v>479</v>
      </c>
      <c r="I8" s="514" t="s">
        <v>480</v>
      </c>
      <c r="J8" s="514" t="s">
        <v>475</v>
      </c>
      <c r="K8" s="514" t="s">
        <v>412</v>
      </c>
      <c r="L8" s="458" t="s">
        <v>481</v>
      </c>
      <c r="M8" s="458" t="s">
        <v>482</v>
      </c>
      <c r="N8" s="516" t="s">
        <v>412</v>
      </c>
      <c r="O8" s="458" t="s">
        <v>467</v>
      </c>
      <c r="P8" s="514" t="s">
        <v>412</v>
      </c>
    </row>
    <row r="9" spans="1:16" ht="226.5" customHeight="1">
      <c r="A9" s="458">
        <v>5</v>
      </c>
      <c r="B9" s="459" t="s">
        <v>458</v>
      </c>
      <c r="C9" s="458" t="s">
        <v>459</v>
      </c>
      <c r="D9" s="514" t="s">
        <v>460</v>
      </c>
      <c r="E9" s="530" t="s">
        <v>461</v>
      </c>
      <c r="F9" s="514" t="s">
        <v>462</v>
      </c>
      <c r="G9" s="521" t="s">
        <v>99</v>
      </c>
      <c r="H9" s="514" t="s">
        <v>479</v>
      </c>
      <c r="I9" s="514" t="s">
        <v>483</v>
      </c>
      <c r="J9" s="514" t="s">
        <v>484</v>
      </c>
      <c r="K9" s="514" t="s">
        <v>412</v>
      </c>
      <c r="L9" s="458" t="s">
        <v>481</v>
      </c>
      <c r="M9" s="458" t="s">
        <v>485</v>
      </c>
      <c r="N9" s="516" t="s">
        <v>412</v>
      </c>
      <c r="O9" s="458" t="s">
        <v>467</v>
      </c>
      <c r="P9" s="514" t="s">
        <v>412</v>
      </c>
    </row>
    <row r="10" spans="1:16" ht="225.75" customHeight="1">
      <c r="A10" s="458">
        <v>6</v>
      </c>
      <c r="B10" s="459" t="s">
        <v>445</v>
      </c>
      <c r="C10" s="458" t="s">
        <v>446</v>
      </c>
      <c r="D10" s="514" t="s">
        <v>447</v>
      </c>
      <c r="E10" s="514" t="s">
        <v>448</v>
      </c>
      <c r="F10" s="514" t="s">
        <v>449</v>
      </c>
      <c r="G10" s="514" t="s">
        <v>412</v>
      </c>
      <c r="H10" s="514" t="s">
        <v>479</v>
      </c>
      <c r="I10" s="514" t="s">
        <v>486</v>
      </c>
      <c r="J10" s="514" t="s">
        <v>453</v>
      </c>
      <c r="K10" s="514" t="s">
        <v>412</v>
      </c>
      <c r="L10" s="458" t="s">
        <v>481</v>
      </c>
      <c r="M10" s="458" t="s">
        <v>487</v>
      </c>
      <c r="N10" s="516" t="s">
        <v>412</v>
      </c>
      <c r="O10" s="458" t="s">
        <v>457</v>
      </c>
      <c r="P10" s="521" t="s">
        <v>412</v>
      </c>
    </row>
    <row r="11" spans="1:16" ht="99.75" customHeight="1">
      <c r="A11" s="461">
        <v>7</v>
      </c>
      <c r="B11" s="459" t="s">
        <v>445</v>
      </c>
      <c r="C11" s="461" t="s">
        <v>488</v>
      </c>
      <c r="D11" s="521" t="s">
        <v>489</v>
      </c>
      <c r="E11" s="521" t="s">
        <v>490</v>
      </c>
      <c r="F11" s="521" t="s">
        <v>491</v>
      </c>
      <c r="G11" s="521" t="s">
        <v>492</v>
      </c>
      <c r="H11" s="521" t="s">
        <v>493</v>
      </c>
      <c r="I11" s="521" t="s">
        <v>494</v>
      </c>
      <c r="J11" s="521" t="s">
        <v>495</v>
      </c>
      <c r="K11" s="521" t="s">
        <v>496</v>
      </c>
      <c r="L11" s="461" t="s">
        <v>497</v>
      </c>
      <c r="M11" s="461" t="s">
        <v>498</v>
      </c>
      <c r="N11" s="518" t="s">
        <v>412</v>
      </c>
      <c r="O11" s="461" t="s">
        <v>467</v>
      </c>
      <c r="P11" s="521" t="s">
        <v>412</v>
      </c>
    </row>
    <row r="12" spans="1:16" ht="87.75" customHeight="1">
      <c r="A12" s="458">
        <v>8</v>
      </c>
      <c r="B12" s="459" t="s">
        <v>445</v>
      </c>
      <c r="C12" s="458" t="s">
        <v>499</v>
      </c>
      <c r="D12" s="514" t="s">
        <v>500</v>
      </c>
      <c r="E12" s="521" t="s">
        <v>501</v>
      </c>
      <c r="F12" s="514" t="s">
        <v>502</v>
      </c>
      <c r="G12" s="514" t="s">
        <v>503</v>
      </c>
      <c r="H12" s="514" t="s">
        <v>493</v>
      </c>
      <c r="I12" s="514" t="s">
        <v>504</v>
      </c>
      <c r="J12" s="514" t="s">
        <v>505</v>
      </c>
      <c r="K12" s="514" t="s">
        <v>496</v>
      </c>
      <c r="L12" s="458" t="s">
        <v>497</v>
      </c>
      <c r="M12" s="458" t="s">
        <v>466</v>
      </c>
      <c r="N12" s="516" t="s">
        <v>412</v>
      </c>
      <c r="O12" s="458" t="s">
        <v>467</v>
      </c>
      <c r="P12" s="514" t="s">
        <v>412</v>
      </c>
    </row>
    <row r="13" spans="1:16" ht="83.25" customHeight="1">
      <c r="A13" s="461">
        <v>9</v>
      </c>
      <c r="B13" s="459" t="s">
        <v>506</v>
      </c>
      <c r="C13" s="462" t="s">
        <v>507</v>
      </c>
      <c r="D13" s="530" t="s">
        <v>508</v>
      </c>
      <c r="E13" s="530" t="s">
        <v>509</v>
      </c>
      <c r="F13" s="530" t="s">
        <v>510</v>
      </c>
      <c r="G13" s="530" t="s">
        <v>511</v>
      </c>
      <c r="H13" s="530" t="s">
        <v>512</v>
      </c>
      <c r="I13" s="530" t="s">
        <v>513</v>
      </c>
      <c r="J13" s="530" t="s">
        <v>514</v>
      </c>
      <c r="K13" s="530" t="s">
        <v>496</v>
      </c>
      <c r="L13" s="462" t="s">
        <v>497</v>
      </c>
      <c r="M13" s="458" t="s">
        <v>466</v>
      </c>
      <c r="N13" s="519" t="s">
        <v>412</v>
      </c>
      <c r="O13" s="458" t="s">
        <v>467</v>
      </c>
      <c r="P13" s="530" t="s">
        <v>412</v>
      </c>
    </row>
    <row r="14" spans="1:16" ht="83.25" customHeight="1">
      <c r="A14" s="458">
        <v>10</v>
      </c>
      <c r="B14" s="459" t="s">
        <v>458</v>
      </c>
      <c r="C14" s="458" t="s">
        <v>515</v>
      </c>
      <c r="D14" s="514" t="s">
        <v>516</v>
      </c>
      <c r="E14" s="530" t="s">
        <v>517</v>
      </c>
      <c r="F14" s="514" t="s">
        <v>518</v>
      </c>
      <c r="G14" s="538" t="s">
        <v>519</v>
      </c>
      <c r="H14" s="514" t="s">
        <v>493</v>
      </c>
      <c r="I14" s="514" t="s">
        <v>520</v>
      </c>
      <c r="J14" s="514" t="s">
        <v>521</v>
      </c>
      <c r="K14" s="514" t="s">
        <v>496</v>
      </c>
      <c r="L14" s="458" t="s">
        <v>497</v>
      </c>
      <c r="M14" s="458" t="s">
        <v>466</v>
      </c>
      <c r="N14" s="516" t="s">
        <v>412</v>
      </c>
      <c r="O14" s="458" t="s">
        <v>467</v>
      </c>
      <c r="P14" s="514" t="s">
        <v>412</v>
      </c>
    </row>
    <row r="15" spans="1:16" s="465" customFormat="1" ht="83.25" customHeight="1">
      <c r="A15" s="461">
        <v>11</v>
      </c>
      <c r="B15" s="459" t="s">
        <v>458</v>
      </c>
      <c r="C15" s="461" t="s">
        <v>522</v>
      </c>
      <c r="D15" s="521" t="s">
        <v>523</v>
      </c>
      <c r="E15" s="521" t="s">
        <v>524</v>
      </c>
      <c r="F15" s="521" t="s">
        <v>525</v>
      </c>
      <c r="G15" s="521" t="s">
        <v>526</v>
      </c>
      <c r="H15" s="521" t="s">
        <v>493</v>
      </c>
      <c r="I15" s="521" t="s">
        <v>527</v>
      </c>
      <c r="J15" s="521" t="s">
        <v>528</v>
      </c>
      <c r="K15" s="521" t="s">
        <v>496</v>
      </c>
      <c r="L15" s="461" t="s">
        <v>497</v>
      </c>
      <c r="M15" s="461" t="s">
        <v>466</v>
      </c>
      <c r="N15" s="518" t="s">
        <v>412</v>
      </c>
      <c r="O15" s="461" t="s">
        <v>467</v>
      </c>
      <c r="P15" s="521" t="s">
        <v>412</v>
      </c>
    </row>
    <row r="16" spans="1:16" ht="83.25" customHeight="1">
      <c r="A16" s="458">
        <v>12</v>
      </c>
      <c r="B16" s="459" t="s">
        <v>458</v>
      </c>
      <c r="C16" s="458" t="s">
        <v>529</v>
      </c>
      <c r="D16" s="514" t="s">
        <v>530</v>
      </c>
      <c r="E16" s="521" t="s">
        <v>531</v>
      </c>
      <c r="F16" s="514" t="s">
        <v>532</v>
      </c>
      <c r="G16" s="514" t="s">
        <v>533</v>
      </c>
      <c r="H16" s="514" t="s">
        <v>493</v>
      </c>
      <c r="I16" s="514" t="s">
        <v>534</v>
      </c>
      <c r="J16" s="514" t="s">
        <v>535</v>
      </c>
      <c r="K16" s="514" t="s">
        <v>496</v>
      </c>
      <c r="L16" s="458" t="s">
        <v>536</v>
      </c>
      <c r="M16" s="458" t="s">
        <v>466</v>
      </c>
      <c r="N16" s="516" t="s">
        <v>412</v>
      </c>
      <c r="O16" s="458" t="s">
        <v>467</v>
      </c>
      <c r="P16" s="514" t="s">
        <v>412</v>
      </c>
    </row>
    <row r="17" spans="1:16" ht="83.25" customHeight="1">
      <c r="A17" s="461">
        <v>13</v>
      </c>
      <c r="B17" s="459" t="s">
        <v>458</v>
      </c>
      <c r="C17" s="458" t="s">
        <v>537</v>
      </c>
      <c r="D17" s="514" t="s">
        <v>538</v>
      </c>
      <c r="E17" s="530" t="s">
        <v>539</v>
      </c>
      <c r="F17" s="514" t="s">
        <v>540</v>
      </c>
      <c r="G17" s="514" t="s">
        <v>541</v>
      </c>
      <c r="H17" s="514" t="s">
        <v>493</v>
      </c>
      <c r="I17" s="514" t="s">
        <v>534</v>
      </c>
      <c r="J17" s="514" t="s">
        <v>542</v>
      </c>
      <c r="K17" s="514" t="s">
        <v>496</v>
      </c>
      <c r="L17" s="458" t="s">
        <v>536</v>
      </c>
      <c r="M17" s="462" t="s">
        <v>543</v>
      </c>
      <c r="N17" s="519" t="s">
        <v>412</v>
      </c>
      <c r="O17" s="462" t="s">
        <v>544</v>
      </c>
      <c r="P17" s="530" t="s">
        <v>545</v>
      </c>
    </row>
    <row r="18" spans="1:16" ht="83.25" customHeight="1">
      <c r="A18" s="458">
        <v>14</v>
      </c>
      <c r="B18" s="459" t="s">
        <v>458</v>
      </c>
      <c r="C18" s="458" t="s">
        <v>546</v>
      </c>
      <c r="D18" s="514" t="s">
        <v>547</v>
      </c>
      <c r="E18" s="521" t="s">
        <v>548</v>
      </c>
      <c r="F18" s="514" t="s">
        <v>549</v>
      </c>
      <c r="G18" s="514" t="s">
        <v>550</v>
      </c>
      <c r="H18" s="514" t="s">
        <v>493</v>
      </c>
      <c r="I18" s="514" t="s">
        <v>551</v>
      </c>
      <c r="J18" s="514" t="s">
        <v>552</v>
      </c>
      <c r="K18" s="514" t="s">
        <v>496</v>
      </c>
      <c r="L18" s="458" t="s">
        <v>536</v>
      </c>
      <c r="M18" s="458" t="s">
        <v>466</v>
      </c>
      <c r="N18" s="516" t="s">
        <v>412</v>
      </c>
      <c r="O18" s="458" t="s">
        <v>467</v>
      </c>
      <c r="P18" s="514" t="s">
        <v>412</v>
      </c>
    </row>
    <row r="19" spans="1:16" ht="66.75" customHeight="1">
      <c r="A19" s="461">
        <v>15</v>
      </c>
      <c r="B19" s="459" t="s">
        <v>458</v>
      </c>
      <c r="C19" s="458" t="s">
        <v>553</v>
      </c>
      <c r="D19" s="514" t="s">
        <v>554</v>
      </c>
      <c r="E19" s="514" t="s">
        <v>555</v>
      </c>
      <c r="F19" s="514" t="s">
        <v>556</v>
      </c>
      <c r="G19" s="514" t="s">
        <v>557</v>
      </c>
      <c r="H19" s="514" t="s">
        <v>493</v>
      </c>
      <c r="I19" s="514" t="s">
        <v>558</v>
      </c>
      <c r="J19" s="514" t="s">
        <v>559</v>
      </c>
      <c r="K19" s="514" t="s">
        <v>496</v>
      </c>
      <c r="L19" s="458" t="s">
        <v>497</v>
      </c>
      <c r="M19" s="458" t="s">
        <v>466</v>
      </c>
      <c r="N19" s="516" t="s">
        <v>412</v>
      </c>
      <c r="O19" s="458" t="s">
        <v>467</v>
      </c>
      <c r="P19" s="514" t="s">
        <v>412</v>
      </c>
    </row>
    <row r="20" spans="1:16" s="465" customFormat="1" ht="87.75" customHeight="1">
      <c r="A20" s="458">
        <v>16</v>
      </c>
      <c r="B20" s="459" t="s">
        <v>458</v>
      </c>
      <c r="C20" s="461" t="s">
        <v>560</v>
      </c>
      <c r="D20" s="521" t="s">
        <v>561</v>
      </c>
      <c r="E20" s="521" t="s">
        <v>562</v>
      </c>
      <c r="F20" s="521" t="s">
        <v>556</v>
      </c>
      <c r="G20" s="521" t="s">
        <v>563</v>
      </c>
      <c r="H20" s="521" t="s">
        <v>493</v>
      </c>
      <c r="I20" s="521" t="s">
        <v>564</v>
      </c>
      <c r="J20" s="521" t="s">
        <v>528</v>
      </c>
      <c r="K20" s="521" t="s">
        <v>496</v>
      </c>
      <c r="L20" s="461" t="s">
        <v>497</v>
      </c>
      <c r="M20" s="461" t="s">
        <v>466</v>
      </c>
      <c r="N20" s="518" t="s">
        <v>412</v>
      </c>
      <c r="O20" s="461" t="s">
        <v>467</v>
      </c>
      <c r="P20" s="521" t="s">
        <v>412</v>
      </c>
    </row>
    <row r="21" spans="1:16" ht="140.25" customHeight="1">
      <c r="A21" s="461">
        <v>17</v>
      </c>
      <c r="B21" s="459" t="s">
        <v>458</v>
      </c>
      <c r="C21" s="462" t="s">
        <v>565</v>
      </c>
      <c r="D21" s="530" t="s">
        <v>566</v>
      </c>
      <c r="E21" s="530" t="s">
        <v>567</v>
      </c>
      <c r="F21" s="530" t="s">
        <v>568</v>
      </c>
      <c r="G21" s="530" t="s">
        <v>569</v>
      </c>
      <c r="H21" s="530" t="s">
        <v>493</v>
      </c>
      <c r="I21" s="530" t="s">
        <v>564</v>
      </c>
      <c r="J21" s="530" t="s">
        <v>495</v>
      </c>
      <c r="K21" s="530" t="s">
        <v>496</v>
      </c>
      <c r="L21" s="462" t="s">
        <v>497</v>
      </c>
      <c r="M21" s="462" t="s">
        <v>570</v>
      </c>
      <c r="N21" s="519" t="s">
        <v>412</v>
      </c>
      <c r="O21" s="462" t="s">
        <v>467</v>
      </c>
      <c r="P21" s="530" t="s">
        <v>412</v>
      </c>
    </row>
    <row r="22" spans="1:16" ht="60" customHeight="1">
      <c r="A22" s="461">
        <v>19</v>
      </c>
      <c r="B22" s="459" t="s">
        <v>445</v>
      </c>
      <c r="C22" s="458" t="s">
        <v>571</v>
      </c>
      <c r="D22" s="514" t="s">
        <v>572</v>
      </c>
      <c r="E22" s="514" t="s">
        <v>573</v>
      </c>
      <c r="F22" s="514" t="s">
        <v>574</v>
      </c>
      <c r="G22" s="514" t="s">
        <v>575</v>
      </c>
      <c r="H22" s="514" t="s">
        <v>493</v>
      </c>
      <c r="I22" s="514" t="s">
        <v>576</v>
      </c>
      <c r="J22" s="514" t="s">
        <v>577</v>
      </c>
      <c r="K22" s="514" t="s">
        <v>454</v>
      </c>
      <c r="L22" s="458" t="s">
        <v>497</v>
      </c>
      <c r="M22" s="458" t="s">
        <v>578</v>
      </c>
      <c r="N22" s="516" t="s">
        <v>412</v>
      </c>
      <c r="O22" s="458" t="s">
        <v>579</v>
      </c>
      <c r="P22" s="514" t="s">
        <v>412</v>
      </c>
    </row>
    <row r="23" spans="1:16" ht="159.75" customHeight="1">
      <c r="A23" s="458">
        <v>20</v>
      </c>
      <c r="B23" s="459" t="s">
        <v>458</v>
      </c>
      <c r="C23" s="458" t="s">
        <v>580</v>
      </c>
      <c r="D23" s="514" t="s">
        <v>581</v>
      </c>
      <c r="E23" s="530" t="s">
        <v>582</v>
      </c>
      <c r="F23" s="514" t="s">
        <v>583</v>
      </c>
      <c r="G23" s="514" t="s">
        <v>584</v>
      </c>
      <c r="H23" s="514" t="s">
        <v>493</v>
      </c>
      <c r="I23" s="514" t="s">
        <v>585</v>
      </c>
      <c r="J23" s="514" t="s">
        <v>586</v>
      </c>
      <c r="K23" s="514" t="s">
        <v>496</v>
      </c>
      <c r="L23" s="458" t="s">
        <v>497</v>
      </c>
      <c r="M23" s="458" t="s">
        <v>466</v>
      </c>
      <c r="N23" s="516" t="s">
        <v>412</v>
      </c>
      <c r="O23" s="458" t="s">
        <v>467</v>
      </c>
      <c r="P23" s="514" t="s">
        <v>412</v>
      </c>
    </row>
    <row r="24" spans="1:16" ht="266.25" customHeight="1">
      <c r="A24" s="461">
        <v>21</v>
      </c>
      <c r="B24" s="459" t="s">
        <v>458</v>
      </c>
      <c r="C24" s="458" t="s">
        <v>580</v>
      </c>
      <c r="D24" s="514" t="s">
        <v>581</v>
      </c>
      <c r="E24" s="530" t="s">
        <v>582</v>
      </c>
      <c r="F24" s="514" t="s">
        <v>583</v>
      </c>
      <c r="G24" s="514" t="s">
        <v>412</v>
      </c>
      <c r="H24" s="514" t="s">
        <v>479</v>
      </c>
      <c r="I24" s="514" t="s">
        <v>585</v>
      </c>
      <c r="J24" s="514" t="s">
        <v>586</v>
      </c>
      <c r="K24" s="514" t="s">
        <v>412</v>
      </c>
      <c r="L24" s="458" t="s">
        <v>481</v>
      </c>
      <c r="M24" s="458" t="s">
        <v>485</v>
      </c>
      <c r="N24" s="516" t="s">
        <v>412</v>
      </c>
      <c r="O24" s="458" t="s">
        <v>467</v>
      </c>
      <c r="P24" s="514" t="s">
        <v>412</v>
      </c>
    </row>
    <row r="25" spans="1:16" ht="87" customHeight="1">
      <c r="A25" s="458">
        <v>22</v>
      </c>
      <c r="B25" s="459" t="s">
        <v>458</v>
      </c>
      <c r="C25" s="462" t="s">
        <v>587</v>
      </c>
      <c r="D25" s="530" t="s">
        <v>588</v>
      </c>
      <c r="E25" s="530" t="s">
        <v>589</v>
      </c>
      <c r="F25" s="530" t="s">
        <v>590</v>
      </c>
      <c r="G25" s="530" t="s">
        <v>591</v>
      </c>
      <c r="H25" s="530" t="s">
        <v>493</v>
      </c>
      <c r="I25" s="530" t="s">
        <v>592</v>
      </c>
      <c r="J25" s="530" t="s">
        <v>593</v>
      </c>
      <c r="K25" s="530" t="s">
        <v>496</v>
      </c>
      <c r="L25" s="462" t="s">
        <v>497</v>
      </c>
      <c r="M25" s="462" t="s">
        <v>594</v>
      </c>
      <c r="N25" s="519" t="s">
        <v>412</v>
      </c>
      <c r="O25" s="462" t="s">
        <v>467</v>
      </c>
      <c r="P25" s="530" t="s">
        <v>412</v>
      </c>
    </row>
    <row r="26" spans="1:16" ht="247.5" customHeight="1">
      <c r="A26" s="461">
        <v>23</v>
      </c>
      <c r="B26" s="459" t="s">
        <v>458</v>
      </c>
      <c r="C26" s="458" t="s">
        <v>595</v>
      </c>
      <c r="D26" s="514" t="s">
        <v>596</v>
      </c>
      <c r="E26" s="521" t="s">
        <v>597</v>
      </c>
      <c r="F26" s="514" t="s">
        <v>598</v>
      </c>
      <c r="G26" s="514" t="s">
        <v>599</v>
      </c>
      <c r="H26" s="514" t="s">
        <v>493</v>
      </c>
      <c r="I26" s="514" t="s">
        <v>600</v>
      </c>
      <c r="J26" s="514" t="s">
        <v>601</v>
      </c>
      <c r="K26" s="514" t="s">
        <v>496</v>
      </c>
      <c r="L26" s="458" t="s">
        <v>497</v>
      </c>
      <c r="M26" s="458" t="s">
        <v>602</v>
      </c>
      <c r="N26" s="518" t="s">
        <v>412</v>
      </c>
      <c r="O26" s="464" t="s">
        <v>412</v>
      </c>
      <c r="P26" s="518" t="s">
        <v>412</v>
      </c>
    </row>
    <row r="27" spans="1:16" s="465" customFormat="1" ht="286.5" customHeight="1">
      <c r="A27" s="458">
        <v>24</v>
      </c>
      <c r="B27" s="459" t="s">
        <v>458</v>
      </c>
      <c r="C27" s="461" t="s">
        <v>522</v>
      </c>
      <c r="D27" s="521" t="s">
        <v>523</v>
      </c>
      <c r="E27" s="521" t="s">
        <v>524</v>
      </c>
      <c r="F27" s="521" t="s">
        <v>525</v>
      </c>
      <c r="G27" s="521" t="s">
        <v>412</v>
      </c>
      <c r="H27" s="521" t="s">
        <v>479</v>
      </c>
      <c r="I27" s="521" t="s">
        <v>603</v>
      </c>
      <c r="J27" s="521" t="s">
        <v>528</v>
      </c>
      <c r="K27" s="521" t="s">
        <v>412</v>
      </c>
      <c r="L27" s="461" t="s">
        <v>481</v>
      </c>
      <c r="M27" s="461" t="s">
        <v>485</v>
      </c>
      <c r="N27" s="518" t="s">
        <v>412</v>
      </c>
      <c r="O27" s="461" t="s">
        <v>467</v>
      </c>
      <c r="P27" s="521" t="s">
        <v>412</v>
      </c>
    </row>
    <row r="28" spans="1:16" s="465" customFormat="1" ht="193.5" customHeight="1">
      <c r="A28" s="461">
        <v>25</v>
      </c>
      <c r="B28" s="459" t="s">
        <v>604</v>
      </c>
      <c r="C28" s="461" t="s">
        <v>605</v>
      </c>
      <c r="D28" s="521" t="s">
        <v>606</v>
      </c>
      <c r="E28" s="521" t="s">
        <v>607</v>
      </c>
      <c r="F28" s="521" t="s">
        <v>608</v>
      </c>
      <c r="G28" s="521" t="s">
        <v>609</v>
      </c>
      <c r="H28" s="521" t="s">
        <v>493</v>
      </c>
      <c r="I28" s="521" t="s">
        <v>610</v>
      </c>
      <c r="J28" s="521" t="s">
        <v>611</v>
      </c>
      <c r="K28" s="521" t="s">
        <v>496</v>
      </c>
      <c r="L28" s="461" t="s">
        <v>497</v>
      </c>
      <c r="M28" s="461" t="s">
        <v>612</v>
      </c>
      <c r="N28" s="518" t="s">
        <v>412</v>
      </c>
      <c r="O28" s="461" t="s">
        <v>613</v>
      </c>
      <c r="P28" s="521" t="s">
        <v>614</v>
      </c>
    </row>
    <row r="29" spans="1:16" ht="156.75" customHeight="1">
      <c r="A29" s="458">
        <v>26</v>
      </c>
      <c r="B29" s="459" t="s">
        <v>604</v>
      </c>
      <c r="C29" s="462" t="s">
        <v>615</v>
      </c>
      <c r="D29" s="530" t="s">
        <v>616</v>
      </c>
      <c r="E29" s="530" t="s">
        <v>617</v>
      </c>
      <c r="F29" s="530" t="s">
        <v>608</v>
      </c>
      <c r="G29" s="530" t="s">
        <v>450</v>
      </c>
      <c r="H29" s="530" t="s">
        <v>493</v>
      </c>
      <c r="I29" s="530" t="s">
        <v>618</v>
      </c>
      <c r="J29" s="530" t="s">
        <v>619</v>
      </c>
      <c r="K29" s="530" t="s">
        <v>496</v>
      </c>
      <c r="L29" s="462" t="s">
        <v>497</v>
      </c>
      <c r="M29" s="462" t="s">
        <v>620</v>
      </c>
      <c r="N29" s="519" t="s">
        <v>412</v>
      </c>
      <c r="O29" s="462" t="s">
        <v>621</v>
      </c>
      <c r="P29" s="530" t="s">
        <v>412</v>
      </c>
    </row>
    <row r="30" spans="1:16" ht="61.5" customHeight="1">
      <c r="A30" s="461">
        <v>27</v>
      </c>
      <c r="B30" s="459" t="s">
        <v>445</v>
      </c>
      <c r="C30" s="458" t="s">
        <v>622</v>
      </c>
      <c r="D30" s="514" t="s">
        <v>623</v>
      </c>
      <c r="E30" s="514" t="s">
        <v>624</v>
      </c>
      <c r="F30" s="514" t="s">
        <v>502</v>
      </c>
      <c r="G30" s="514" t="s">
        <v>492</v>
      </c>
      <c r="H30" s="514" t="s">
        <v>493</v>
      </c>
      <c r="I30" s="514" t="s">
        <v>618</v>
      </c>
      <c r="J30" s="514" t="s">
        <v>625</v>
      </c>
      <c r="K30" s="514" t="s">
        <v>454</v>
      </c>
      <c r="L30" s="458" t="s">
        <v>497</v>
      </c>
      <c r="M30" s="458" t="s">
        <v>466</v>
      </c>
      <c r="N30" s="516" t="s">
        <v>412</v>
      </c>
      <c r="O30" s="458" t="s">
        <v>467</v>
      </c>
      <c r="P30" s="514" t="s">
        <v>412</v>
      </c>
    </row>
    <row r="31" spans="1:16" ht="264" customHeight="1">
      <c r="A31" s="458">
        <v>28</v>
      </c>
      <c r="B31" s="459" t="s">
        <v>458</v>
      </c>
      <c r="C31" s="458" t="s">
        <v>515</v>
      </c>
      <c r="D31" s="514" t="s">
        <v>516</v>
      </c>
      <c r="E31" s="521" t="s">
        <v>626</v>
      </c>
      <c r="F31" s="514" t="s">
        <v>518</v>
      </c>
      <c r="G31" s="514" t="s">
        <v>412</v>
      </c>
      <c r="H31" s="514" t="s">
        <v>479</v>
      </c>
      <c r="I31" s="514" t="s">
        <v>627</v>
      </c>
      <c r="J31" s="514" t="s">
        <v>521</v>
      </c>
      <c r="K31" s="514" t="s">
        <v>412</v>
      </c>
      <c r="L31" s="458" t="s">
        <v>481</v>
      </c>
      <c r="M31" s="458" t="s">
        <v>485</v>
      </c>
      <c r="N31" s="516" t="s">
        <v>412</v>
      </c>
      <c r="O31" s="458" t="s">
        <v>467</v>
      </c>
      <c r="P31" s="514" t="s">
        <v>412</v>
      </c>
    </row>
    <row r="32" spans="1:16" s="465" customFormat="1" ht="147" customHeight="1">
      <c r="A32" s="461">
        <v>29</v>
      </c>
      <c r="B32" s="459" t="s">
        <v>628</v>
      </c>
      <c r="C32" s="461" t="s">
        <v>629</v>
      </c>
      <c r="D32" s="521" t="s">
        <v>630</v>
      </c>
      <c r="E32" s="521" t="s">
        <v>631</v>
      </c>
      <c r="F32" s="521" t="s">
        <v>632</v>
      </c>
      <c r="G32" s="521" t="s">
        <v>633</v>
      </c>
      <c r="H32" s="521" t="s">
        <v>493</v>
      </c>
      <c r="I32" s="521" t="s">
        <v>634</v>
      </c>
      <c r="J32" s="521" t="s">
        <v>635</v>
      </c>
      <c r="K32" s="521" t="s">
        <v>496</v>
      </c>
      <c r="L32" s="461" t="s">
        <v>497</v>
      </c>
      <c r="M32" s="461" t="s">
        <v>636</v>
      </c>
      <c r="N32" s="518" t="s">
        <v>412</v>
      </c>
      <c r="O32" s="461" t="s">
        <v>637</v>
      </c>
      <c r="P32" s="530" t="s">
        <v>638</v>
      </c>
    </row>
    <row r="33" spans="1:16" ht="111" customHeight="1">
      <c r="A33" s="458">
        <v>30</v>
      </c>
      <c r="B33" s="459" t="s">
        <v>639</v>
      </c>
      <c r="C33" s="458" t="s">
        <v>640</v>
      </c>
      <c r="D33" s="514" t="s">
        <v>641</v>
      </c>
      <c r="E33" s="530" t="s">
        <v>642</v>
      </c>
      <c r="F33" s="514" t="s">
        <v>643</v>
      </c>
      <c r="G33" s="514" t="s">
        <v>644</v>
      </c>
      <c r="H33" s="514" t="s">
        <v>493</v>
      </c>
      <c r="I33" s="514" t="s">
        <v>645</v>
      </c>
      <c r="J33" s="514" t="s">
        <v>484</v>
      </c>
      <c r="K33" s="514" t="s">
        <v>496</v>
      </c>
      <c r="L33" s="458" t="s">
        <v>497</v>
      </c>
      <c r="M33" s="458" t="s">
        <v>466</v>
      </c>
      <c r="N33" s="516" t="s">
        <v>412</v>
      </c>
      <c r="O33" s="458" t="s">
        <v>467</v>
      </c>
      <c r="P33" s="514" t="s">
        <v>412</v>
      </c>
    </row>
    <row r="34" spans="1:16" ht="201.75" customHeight="1">
      <c r="A34" s="461">
        <v>31</v>
      </c>
      <c r="B34" s="459" t="s">
        <v>646</v>
      </c>
      <c r="C34" s="458" t="s">
        <v>647</v>
      </c>
      <c r="D34" s="514" t="s">
        <v>648</v>
      </c>
      <c r="E34" s="521" t="s">
        <v>649</v>
      </c>
      <c r="F34" s="514" t="s">
        <v>643</v>
      </c>
      <c r="G34" s="521" t="s">
        <v>650</v>
      </c>
      <c r="H34" s="514" t="s">
        <v>493</v>
      </c>
      <c r="I34" s="514" t="s">
        <v>645</v>
      </c>
      <c r="J34" s="514" t="s">
        <v>651</v>
      </c>
      <c r="K34" s="514" t="s">
        <v>454</v>
      </c>
      <c r="L34" s="458" t="s">
        <v>497</v>
      </c>
      <c r="M34" s="461" t="s">
        <v>466</v>
      </c>
      <c r="N34" s="518" t="s">
        <v>412</v>
      </c>
      <c r="O34" s="461" t="s">
        <v>467</v>
      </c>
      <c r="P34" s="521" t="s">
        <v>412</v>
      </c>
    </row>
    <row r="35" spans="1:16" ht="270.75" customHeight="1">
      <c r="A35" s="461">
        <v>32</v>
      </c>
      <c r="B35" s="459" t="s">
        <v>458</v>
      </c>
      <c r="C35" s="462" t="s">
        <v>587</v>
      </c>
      <c r="D35" s="530" t="s">
        <v>588</v>
      </c>
      <c r="E35" s="530" t="s">
        <v>589</v>
      </c>
      <c r="F35" s="530" t="s">
        <v>590</v>
      </c>
      <c r="G35" s="530" t="s">
        <v>412</v>
      </c>
      <c r="H35" s="530" t="s">
        <v>479</v>
      </c>
      <c r="I35" s="534" t="s">
        <v>652</v>
      </c>
      <c r="J35" s="530" t="s">
        <v>593</v>
      </c>
      <c r="K35" s="530" t="s">
        <v>412</v>
      </c>
      <c r="L35" s="462" t="s">
        <v>481</v>
      </c>
      <c r="M35" s="462" t="s">
        <v>485</v>
      </c>
      <c r="N35" s="519" t="s">
        <v>412</v>
      </c>
      <c r="O35" s="462" t="s">
        <v>467</v>
      </c>
      <c r="P35" s="530" t="s">
        <v>412</v>
      </c>
    </row>
    <row r="36" spans="1:16" ht="147.75" customHeight="1">
      <c r="A36" s="458">
        <v>33</v>
      </c>
      <c r="B36" s="459" t="s">
        <v>468</v>
      </c>
      <c r="C36" s="458" t="s">
        <v>653</v>
      </c>
      <c r="D36" s="514" t="s">
        <v>654</v>
      </c>
      <c r="E36" s="514" t="s">
        <v>655</v>
      </c>
      <c r="F36" s="514" t="s">
        <v>656</v>
      </c>
      <c r="G36" s="514" t="s">
        <v>657</v>
      </c>
      <c r="H36" s="514" t="s">
        <v>493</v>
      </c>
      <c r="I36" s="514" t="s">
        <v>658</v>
      </c>
      <c r="J36" s="514" t="s">
        <v>659</v>
      </c>
      <c r="K36" s="514" t="s">
        <v>496</v>
      </c>
      <c r="L36" s="458" t="s">
        <v>497</v>
      </c>
      <c r="M36" s="458" t="s">
        <v>660</v>
      </c>
      <c r="N36" s="516" t="s">
        <v>412</v>
      </c>
      <c r="O36" s="458" t="s">
        <v>661</v>
      </c>
      <c r="P36" s="514" t="s">
        <v>478</v>
      </c>
    </row>
    <row r="37" spans="1:16" ht="97.5" customHeight="1">
      <c r="A37" s="461">
        <v>34</v>
      </c>
      <c r="B37" s="459" t="s">
        <v>458</v>
      </c>
      <c r="C37" s="458" t="s">
        <v>662</v>
      </c>
      <c r="D37" s="514" t="s">
        <v>663</v>
      </c>
      <c r="E37" s="514" t="s">
        <v>664</v>
      </c>
      <c r="F37" s="514" t="s">
        <v>665</v>
      </c>
      <c r="G37" s="514" t="s">
        <v>666</v>
      </c>
      <c r="H37" s="514" t="s">
        <v>493</v>
      </c>
      <c r="I37" s="514" t="s">
        <v>658</v>
      </c>
      <c r="J37" s="514" t="s">
        <v>667</v>
      </c>
      <c r="K37" s="514" t="s">
        <v>496</v>
      </c>
      <c r="L37" s="458" t="s">
        <v>497</v>
      </c>
      <c r="M37" s="458" t="s">
        <v>594</v>
      </c>
      <c r="N37" s="516" t="s">
        <v>412</v>
      </c>
      <c r="O37" s="458" t="s">
        <v>467</v>
      </c>
      <c r="P37" s="514" t="s">
        <v>412</v>
      </c>
    </row>
    <row r="38" spans="1:16" s="465" customFormat="1" ht="108" customHeight="1">
      <c r="A38" s="458">
        <v>35</v>
      </c>
      <c r="B38" s="459" t="s">
        <v>458</v>
      </c>
      <c r="C38" s="461" t="s">
        <v>668</v>
      </c>
      <c r="D38" s="521" t="s">
        <v>669</v>
      </c>
      <c r="E38" s="521" t="s">
        <v>670</v>
      </c>
      <c r="F38" s="521" t="s">
        <v>608</v>
      </c>
      <c r="G38" s="521" t="s">
        <v>671</v>
      </c>
      <c r="H38" s="521" t="s">
        <v>493</v>
      </c>
      <c r="I38" s="521" t="s">
        <v>672</v>
      </c>
      <c r="J38" s="521" t="s">
        <v>673</v>
      </c>
      <c r="K38" s="521" t="s">
        <v>496</v>
      </c>
      <c r="L38" s="461" t="s">
        <v>497</v>
      </c>
      <c r="M38" s="461" t="s">
        <v>674</v>
      </c>
      <c r="N38" s="518" t="s">
        <v>412</v>
      </c>
      <c r="O38" s="461" t="s">
        <v>467</v>
      </c>
      <c r="P38" s="521" t="s">
        <v>412</v>
      </c>
    </row>
    <row r="39" spans="1:16" ht="81.75" customHeight="1">
      <c r="A39" s="461">
        <v>36</v>
      </c>
      <c r="B39" s="459" t="s">
        <v>458</v>
      </c>
      <c r="C39" s="458" t="s">
        <v>675</v>
      </c>
      <c r="D39" s="514" t="s">
        <v>676</v>
      </c>
      <c r="E39" s="521" t="s">
        <v>677</v>
      </c>
      <c r="F39" s="514" t="s">
        <v>678</v>
      </c>
      <c r="G39" s="514" t="s">
        <v>679</v>
      </c>
      <c r="H39" s="514" t="s">
        <v>493</v>
      </c>
      <c r="I39" s="514" t="s">
        <v>680</v>
      </c>
      <c r="J39" s="514" t="s">
        <v>681</v>
      </c>
      <c r="K39" s="514" t="s">
        <v>496</v>
      </c>
      <c r="L39" s="458" t="s">
        <v>497</v>
      </c>
      <c r="M39" s="458" t="s">
        <v>682</v>
      </c>
      <c r="N39" s="518" t="s">
        <v>412</v>
      </c>
      <c r="O39" s="461" t="s">
        <v>467</v>
      </c>
      <c r="P39" s="521" t="s">
        <v>412</v>
      </c>
    </row>
    <row r="40" spans="1:16" ht="169.5" customHeight="1">
      <c r="A40" s="458">
        <v>37</v>
      </c>
      <c r="B40" s="459" t="s">
        <v>458</v>
      </c>
      <c r="C40" s="462" t="s">
        <v>683</v>
      </c>
      <c r="D40" s="530" t="s">
        <v>684</v>
      </c>
      <c r="E40" s="530" t="s">
        <v>685</v>
      </c>
      <c r="F40" s="530" t="s">
        <v>686</v>
      </c>
      <c r="G40" s="530" t="s">
        <v>687</v>
      </c>
      <c r="H40" s="530" t="s">
        <v>493</v>
      </c>
      <c r="I40" s="530" t="s">
        <v>688</v>
      </c>
      <c r="J40" s="530" t="s">
        <v>689</v>
      </c>
      <c r="K40" s="530" t="s">
        <v>496</v>
      </c>
      <c r="L40" s="462" t="s">
        <v>497</v>
      </c>
      <c r="M40" s="462" t="s">
        <v>690</v>
      </c>
      <c r="N40" s="519" t="s">
        <v>412</v>
      </c>
      <c r="O40" s="462" t="s">
        <v>467</v>
      </c>
      <c r="P40" s="530" t="s">
        <v>412</v>
      </c>
    </row>
    <row r="41" spans="1:16" ht="106.5" customHeight="1">
      <c r="A41" s="461">
        <v>38</v>
      </c>
      <c r="B41" s="459" t="s">
        <v>458</v>
      </c>
      <c r="C41" s="458" t="s">
        <v>691</v>
      </c>
      <c r="D41" s="514" t="s">
        <v>692</v>
      </c>
      <c r="E41" s="514" t="s">
        <v>693</v>
      </c>
      <c r="F41" s="514" t="s">
        <v>694</v>
      </c>
      <c r="G41" s="514" t="s">
        <v>695</v>
      </c>
      <c r="H41" s="514" t="s">
        <v>493</v>
      </c>
      <c r="I41" s="514" t="s">
        <v>696</v>
      </c>
      <c r="J41" s="514" t="s">
        <v>625</v>
      </c>
      <c r="K41" s="514" t="s">
        <v>496</v>
      </c>
      <c r="L41" s="458" t="s">
        <v>536</v>
      </c>
      <c r="M41" s="458" t="s">
        <v>682</v>
      </c>
      <c r="N41" s="516" t="s">
        <v>412</v>
      </c>
      <c r="O41" s="458" t="s">
        <v>467</v>
      </c>
      <c r="P41" s="514" t="s">
        <v>412</v>
      </c>
    </row>
    <row r="42" spans="1:16" ht="86.25" customHeight="1">
      <c r="A42" s="458">
        <v>39</v>
      </c>
      <c r="B42" s="459" t="s">
        <v>458</v>
      </c>
      <c r="C42" s="458" t="s">
        <v>697</v>
      </c>
      <c r="D42" s="514" t="s">
        <v>698</v>
      </c>
      <c r="E42" s="514" t="s">
        <v>670</v>
      </c>
      <c r="F42" s="514" t="s">
        <v>699</v>
      </c>
      <c r="G42" s="514" t="s">
        <v>700</v>
      </c>
      <c r="H42" s="514" t="s">
        <v>493</v>
      </c>
      <c r="I42" s="514" t="s">
        <v>701</v>
      </c>
      <c r="J42" s="514" t="s">
        <v>702</v>
      </c>
      <c r="K42" s="514" t="s">
        <v>496</v>
      </c>
      <c r="L42" s="458" t="s">
        <v>497</v>
      </c>
      <c r="M42" s="461" t="s">
        <v>682</v>
      </c>
      <c r="N42" s="518" t="s">
        <v>412</v>
      </c>
      <c r="O42" s="461" t="s">
        <v>467</v>
      </c>
      <c r="P42" s="521" t="s">
        <v>412</v>
      </c>
    </row>
    <row r="43" spans="1:16" ht="264" customHeight="1">
      <c r="A43" s="461">
        <v>40</v>
      </c>
      <c r="B43" s="459" t="s">
        <v>458</v>
      </c>
      <c r="C43" s="458" t="s">
        <v>546</v>
      </c>
      <c r="D43" s="514" t="s">
        <v>547</v>
      </c>
      <c r="E43" s="521" t="s">
        <v>703</v>
      </c>
      <c r="F43" s="514" t="s">
        <v>549</v>
      </c>
      <c r="G43" s="514" t="s">
        <v>412</v>
      </c>
      <c r="H43" s="514" t="s">
        <v>479</v>
      </c>
      <c r="I43" s="514" t="s">
        <v>704</v>
      </c>
      <c r="J43" s="514" t="s">
        <v>552</v>
      </c>
      <c r="K43" s="514" t="s">
        <v>412</v>
      </c>
      <c r="L43" s="458" t="s">
        <v>481</v>
      </c>
      <c r="M43" s="461" t="s">
        <v>682</v>
      </c>
      <c r="N43" s="518" t="s">
        <v>412</v>
      </c>
      <c r="O43" s="461" t="s">
        <v>467</v>
      </c>
      <c r="P43" s="521" t="s">
        <v>412</v>
      </c>
    </row>
    <row r="44" spans="1:16" ht="90.75" customHeight="1">
      <c r="A44" s="458">
        <v>41</v>
      </c>
      <c r="B44" s="459" t="s">
        <v>628</v>
      </c>
      <c r="C44" s="458" t="s">
        <v>705</v>
      </c>
      <c r="D44" s="514" t="s">
        <v>706</v>
      </c>
      <c r="E44" s="530" t="s">
        <v>707</v>
      </c>
      <c r="F44" s="514" t="s">
        <v>708</v>
      </c>
      <c r="G44" s="514" t="s">
        <v>709</v>
      </c>
      <c r="H44" s="514" t="s">
        <v>493</v>
      </c>
      <c r="I44" s="514" t="s">
        <v>710</v>
      </c>
      <c r="J44" s="514" t="s">
        <v>711</v>
      </c>
      <c r="K44" s="514" t="s">
        <v>496</v>
      </c>
      <c r="L44" s="458" t="s">
        <v>497</v>
      </c>
      <c r="M44" s="461" t="s">
        <v>485</v>
      </c>
      <c r="N44" s="518" t="s">
        <v>412</v>
      </c>
      <c r="O44" s="461" t="s">
        <v>467</v>
      </c>
      <c r="P44" s="521" t="s">
        <v>412</v>
      </c>
    </row>
    <row r="45" spans="1:16" ht="274.5" customHeight="1">
      <c r="A45" s="461">
        <v>42</v>
      </c>
      <c r="B45" s="459" t="s">
        <v>458</v>
      </c>
      <c r="C45" s="458" t="s">
        <v>675</v>
      </c>
      <c r="D45" s="514" t="s">
        <v>676</v>
      </c>
      <c r="E45" s="521" t="s">
        <v>677</v>
      </c>
      <c r="F45" s="514" t="s">
        <v>678</v>
      </c>
      <c r="G45" s="514" t="s">
        <v>412</v>
      </c>
      <c r="H45" s="514" t="s">
        <v>479</v>
      </c>
      <c r="I45" s="514" t="s">
        <v>712</v>
      </c>
      <c r="J45" s="514" t="s">
        <v>681</v>
      </c>
      <c r="K45" s="514" t="s">
        <v>412</v>
      </c>
      <c r="L45" s="458" t="s">
        <v>481</v>
      </c>
      <c r="M45" s="458" t="s">
        <v>485</v>
      </c>
      <c r="N45" s="516" t="s">
        <v>412</v>
      </c>
      <c r="O45" s="458" t="s">
        <v>467</v>
      </c>
      <c r="P45" s="514" t="s">
        <v>412</v>
      </c>
    </row>
    <row r="46" spans="1:16" ht="274.5" customHeight="1">
      <c r="A46" s="458">
        <v>43</v>
      </c>
      <c r="B46" s="459" t="s">
        <v>458</v>
      </c>
      <c r="C46" s="458" t="s">
        <v>553</v>
      </c>
      <c r="D46" s="514" t="s">
        <v>554</v>
      </c>
      <c r="E46" s="514" t="s">
        <v>713</v>
      </c>
      <c r="F46" s="514" t="s">
        <v>556</v>
      </c>
      <c r="G46" s="514" t="s">
        <v>412</v>
      </c>
      <c r="H46" s="514" t="s">
        <v>479</v>
      </c>
      <c r="I46" s="514" t="s">
        <v>714</v>
      </c>
      <c r="J46" s="514" t="s">
        <v>559</v>
      </c>
      <c r="K46" s="514" t="s">
        <v>412</v>
      </c>
      <c r="L46" s="458" t="s">
        <v>481</v>
      </c>
      <c r="M46" s="458" t="s">
        <v>715</v>
      </c>
      <c r="N46" s="516" t="s">
        <v>412</v>
      </c>
      <c r="O46" s="458" t="s">
        <v>467</v>
      </c>
      <c r="P46" s="514" t="s">
        <v>412</v>
      </c>
    </row>
    <row r="47" spans="1:16" ht="339.75" customHeight="1">
      <c r="A47" s="461">
        <v>44</v>
      </c>
      <c r="B47" s="459" t="s">
        <v>458</v>
      </c>
      <c r="C47" s="458" t="s">
        <v>716</v>
      </c>
      <c r="D47" s="514" t="s">
        <v>717</v>
      </c>
      <c r="E47" s="514" t="s">
        <v>718</v>
      </c>
      <c r="F47" s="514" t="s">
        <v>719</v>
      </c>
      <c r="G47" s="514" t="s">
        <v>720</v>
      </c>
      <c r="H47" s="514" t="s">
        <v>721</v>
      </c>
      <c r="I47" s="514" t="s">
        <v>722</v>
      </c>
      <c r="J47" s="514" t="s">
        <v>723</v>
      </c>
      <c r="K47" s="514" t="s">
        <v>454</v>
      </c>
      <c r="L47" s="458" t="s">
        <v>536</v>
      </c>
      <c r="M47" s="458" t="s">
        <v>724</v>
      </c>
      <c r="N47" s="518">
        <v>4512.54</v>
      </c>
      <c r="O47" s="461" t="s">
        <v>725</v>
      </c>
      <c r="P47" s="521" t="s">
        <v>726</v>
      </c>
    </row>
    <row r="48" spans="1:16" s="465" customFormat="1" ht="234" customHeight="1">
      <c r="A48" s="458">
        <v>45</v>
      </c>
      <c r="B48" s="459" t="s">
        <v>727</v>
      </c>
      <c r="C48" s="461" t="s">
        <v>728</v>
      </c>
      <c r="D48" s="521" t="s">
        <v>729</v>
      </c>
      <c r="E48" s="521" t="s">
        <v>730</v>
      </c>
      <c r="F48" s="521" t="s">
        <v>731</v>
      </c>
      <c r="G48" s="521" t="s">
        <v>732</v>
      </c>
      <c r="H48" s="521" t="s">
        <v>493</v>
      </c>
      <c r="I48" s="521" t="s">
        <v>733</v>
      </c>
      <c r="J48" s="521" t="s">
        <v>673</v>
      </c>
      <c r="K48" s="521" t="s">
        <v>496</v>
      </c>
      <c r="L48" s="461" t="s">
        <v>536</v>
      </c>
      <c r="M48" s="461" t="s">
        <v>734</v>
      </c>
      <c r="N48" s="518" t="s">
        <v>412</v>
      </c>
      <c r="O48" s="461" t="s">
        <v>735</v>
      </c>
      <c r="P48" s="521" t="s">
        <v>736</v>
      </c>
    </row>
    <row r="49" spans="1:16" s="465" customFormat="1" ht="243.75" customHeight="1">
      <c r="A49" s="461">
        <v>46</v>
      </c>
      <c r="B49" s="459" t="s">
        <v>737</v>
      </c>
      <c r="C49" s="462" t="s">
        <v>738</v>
      </c>
      <c r="D49" s="530" t="s">
        <v>739</v>
      </c>
      <c r="E49" s="530" t="s">
        <v>740</v>
      </c>
      <c r="F49" s="530" t="s">
        <v>741</v>
      </c>
      <c r="G49" s="514" t="s">
        <v>742</v>
      </c>
      <c r="H49" s="530" t="s">
        <v>512</v>
      </c>
      <c r="I49" s="530" t="s">
        <v>743</v>
      </c>
      <c r="J49" s="530" t="s">
        <v>744</v>
      </c>
      <c r="K49" s="530" t="s">
        <v>496</v>
      </c>
      <c r="L49" s="461" t="s">
        <v>536</v>
      </c>
      <c r="M49" s="461" t="s">
        <v>682</v>
      </c>
      <c r="N49" s="519" t="s">
        <v>412</v>
      </c>
      <c r="O49" s="462" t="s">
        <v>579</v>
      </c>
      <c r="P49" s="530" t="s">
        <v>412</v>
      </c>
    </row>
    <row r="50" spans="1:16" s="465" customFormat="1" ht="243.75" customHeight="1">
      <c r="A50" s="458">
        <v>47</v>
      </c>
      <c r="B50" s="459" t="s">
        <v>639</v>
      </c>
      <c r="C50" s="462" t="s">
        <v>745</v>
      </c>
      <c r="D50" s="530" t="s">
        <v>746</v>
      </c>
      <c r="E50" s="530" t="s">
        <v>747</v>
      </c>
      <c r="F50" s="530" t="s">
        <v>748</v>
      </c>
      <c r="G50" s="530" t="s">
        <v>749</v>
      </c>
      <c r="H50" s="530" t="s">
        <v>512</v>
      </c>
      <c r="I50" s="530" t="s">
        <v>743</v>
      </c>
      <c r="J50" s="530" t="s">
        <v>750</v>
      </c>
      <c r="K50" s="530" t="s">
        <v>454</v>
      </c>
      <c r="L50" s="462" t="s">
        <v>536</v>
      </c>
      <c r="M50" s="462" t="s">
        <v>751</v>
      </c>
      <c r="N50" s="520">
        <v>4800</v>
      </c>
      <c r="O50" s="462" t="s">
        <v>752</v>
      </c>
      <c r="P50" s="530" t="s">
        <v>753</v>
      </c>
    </row>
    <row r="51" spans="1:16" s="465" customFormat="1" ht="201.75" customHeight="1">
      <c r="A51" s="461">
        <v>48</v>
      </c>
      <c r="B51" s="459" t="s">
        <v>628</v>
      </c>
      <c r="C51" s="461" t="s">
        <v>754</v>
      </c>
      <c r="D51" s="521" t="s">
        <v>755</v>
      </c>
      <c r="E51" s="521" t="s">
        <v>756</v>
      </c>
      <c r="F51" s="521" t="s">
        <v>757</v>
      </c>
      <c r="G51" s="521" t="s">
        <v>758</v>
      </c>
      <c r="H51" s="521" t="s">
        <v>759</v>
      </c>
      <c r="I51" s="521" t="s">
        <v>760</v>
      </c>
      <c r="J51" s="521" t="s">
        <v>761</v>
      </c>
      <c r="K51" s="521" t="s">
        <v>496</v>
      </c>
      <c r="L51" s="461" t="s">
        <v>497</v>
      </c>
      <c r="M51" s="461" t="s">
        <v>762</v>
      </c>
      <c r="N51" s="518" t="s">
        <v>412</v>
      </c>
      <c r="O51" s="461" t="s">
        <v>467</v>
      </c>
      <c r="P51" s="521" t="s">
        <v>412</v>
      </c>
    </row>
    <row r="52" spans="1:16" s="465" customFormat="1" ht="79.5" customHeight="1">
      <c r="A52" s="458">
        <v>49</v>
      </c>
      <c r="B52" s="459" t="s">
        <v>458</v>
      </c>
      <c r="C52" s="462" t="s">
        <v>537</v>
      </c>
      <c r="D52" s="530" t="s">
        <v>538</v>
      </c>
      <c r="E52" s="530" t="s">
        <v>539</v>
      </c>
      <c r="F52" s="530" t="s">
        <v>540</v>
      </c>
      <c r="G52" s="530" t="s">
        <v>99</v>
      </c>
      <c r="H52" s="530" t="s">
        <v>479</v>
      </c>
      <c r="I52" s="530" t="s">
        <v>763</v>
      </c>
      <c r="J52" s="530" t="s">
        <v>764</v>
      </c>
      <c r="K52" s="530" t="s">
        <v>412</v>
      </c>
      <c r="L52" s="461" t="s">
        <v>481</v>
      </c>
      <c r="M52" s="462" t="s">
        <v>765</v>
      </c>
      <c r="N52" s="519" t="s">
        <v>412</v>
      </c>
      <c r="O52" s="462" t="s">
        <v>579</v>
      </c>
      <c r="P52" s="530" t="s">
        <v>412</v>
      </c>
    </row>
    <row r="53" spans="1:16" s="465" customFormat="1" ht="93.75" customHeight="1">
      <c r="A53" s="461">
        <v>50</v>
      </c>
      <c r="B53" s="459" t="s">
        <v>639</v>
      </c>
      <c r="C53" s="458" t="s">
        <v>766</v>
      </c>
      <c r="D53" s="514" t="s">
        <v>767</v>
      </c>
      <c r="E53" s="514" t="s">
        <v>768</v>
      </c>
      <c r="F53" s="514" t="s">
        <v>769</v>
      </c>
      <c r="G53" s="514" t="s">
        <v>770</v>
      </c>
      <c r="H53" s="514" t="s">
        <v>512</v>
      </c>
      <c r="I53" s="514" t="s">
        <v>771</v>
      </c>
      <c r="J53" s="514" t="s">
        <v>772</v>
      </c>
      <c r="K53" s="514" t="s">
        <v>496</v>
      </c>
      <c r="L53" s="458" t="s">
        <v>773</v>
      </c>
      <c r="M53" s="458" t="s">
        <v>682</v>
      </c>
      <c r="N53" s="514" t="s">
        <v>412</v>
      </c>
      <c r="O53" s="458" t="s">
        <v>467</v>
      </c>
      <c r="P53" s="514" t="s">
        <v>412</v>
      </c>
    </row>
    <row r="54" spans="1:16" s="465" customFormat="1" ht="273.75" customHeight="1">
      <c r="A54" s="458">
        <v>51</v>
      </c>
      <c r="B54" s="459" t="s">
        <v>727</v>
      </c>
      <c r="C54" s="462" t="s">
        <v>728</v>
      </c>
      <c r="D54" s="521" t="s">
        <v>729</v>
      </c>
      <c r="E54" s="521" t="s">
        <v>730</v>
      </c>
      <c r="F54" s="521" t="s">
        <v>731</v>
      </c>
      <c r="G54" s="521" t="s">
        <v>412</v>
      </c>
      <c r="H54" s="521" t="s">
        <v>479</v>
      </c>
      <c r="I54" s="521" t="s">
        <v>774</v>
      </c>
      <c r="J54" s="521" t="s">
        <v>673</v>
      </c>
      <c r="K54" s="521" t="s">
        <v>412</v>
      </c>
      <c r="L54" s="461" t="s">
        <v>481</v>
      </c>
      <c r="M54" s="461" t="s">
        <v>485</v>
      </c>
      <c r="N54" s="518" t="s">
        <v>412</v>
      </c>
      <c r="O54" s="461" t="s">
        <v>467</v>
      </c>
      <c r="P54" s="521" t="s">
        <v>412</v>
      </c>
    </row>
    <row r="55" spans="1:16" s="465" customFormat="1" ht="288.75" customHeight="1">
      <c r="A55" s="461">
        <v>52</v>
      </c>
      <c r="B55" s="459" t="s">
        <v>604</v>
      </c>
      <c r="C55" s="461" t="s">
        <v>605</v>
      </c>
      <c r="D55" s="521" t="s">
        <v>606</v>
      </c>
      <c r="E55" s="521" t="s">
        <v>607</v>
      </c>
      <c r="F55" s="521" t="s">
        <v>608</v>
      </c>
      <c r="G55" s="521" t="s">
        <v>412</v>
      </c>
      <c r="H55" s="521" t="s">
        <v>479</v>
      </c>
      <c r="I55" s="521" t="s">
        <v>774</v>
      </c>
      <c r="J55" s="521" t="s">
        <v>611</v>
      </c>
      <c r="K55" s="521" t="s">
        <v>412</v>
      </c>
      <c r="L55" s="461" t="s">
        <v>481</v>
      </c>
      <c r="M55" s="461" t="s">
        <v>485</v>
      </c>
      <c r="N55" s="518" t="s">
        <v>412</v>
      </c>
      <c r="O55" s="461" t="s">
        <v>467</v>
      </c>
      <c r="P55" s="521" t="s">
        <v>412</v>
      </c>
    </row>
    <row r="56" spans="1:16" ht="305.25" customHeight="1">
      <c r="A56" s="458">
        <v>53</v>
      </c>
      <c r="B56" s="459" t="s">
        <v>468</v>
      </c>
      <c r="C56" s="458" t="s">
        <v>653</v>
      </c>
      <c r="D56" s="514" t="s">
        <v>654</v>
      </c>
      <c r="E56" s="514" t="s">
        <v>655</v>
      </c>
      <c r="F56" s="514" t="s">
        <v>656</v>
      </c>
      <c r="G56" s="514" t="s">
        <v>412</v>
      </c>
      <c r="H56" s="514" t="s">
        <v>479</v>
      </c>
      <c r="I56" s="514" t="s">
        <v>775</v>
      </c>
      <c r="J56" s="514" t="s">
        <v>776</v>
      </c>
      <c r="K56" s="514" t="s">
        <v>412</v>
      </c>
      <c r="L56" s="458" t="s">
        <v>777</v>
      </c>
      <c r="M56" s="458" t="s">
        <v>778</v>
      </c>
      <c r="N56" s="514" t="s">
        <v>412</v>
      </c>
      <c r="O56" s="458" t="s">
        <v>779</v>
      </c>
      <c r="P56" s="530" t="s">
        <v>780</v>
      </c>
    </row>
    <row r="57" spans="1:16" ht="153" customHeight="1">
      <c r="A57" s="461">
        <v>54</v>
      </c>
      <c r="B57" s="459" t="s">
        <v>468</v>
      </c>
      <c r="C57" s="458" t="s">
        <v>781</v>
      </c>
      <c r="D57" s="514" t="s">
        <v>782</v>
      </c>
      <c r="E57" s="514" t="s">
        <v>655</v>
      </c>
      <c r="F57" s="514" t="s">
        <v>656</v>
      </c>
      <c r="G57" s="514" t="s">
        <v>783</v>
      </c>
      <c r="H57" s="514" t="s">
        <v>512</v>
      </c>
      <c r="I57" s="514" t="s">
        <v>784</v>
      </c>
      <c r="J57" s="514" t="s">
        <v>785</v>
      </c>
      <c r="K57" s="514" t="s">
        <v>496</v>
      </c>
      <c r="L57" s="458" t="s">
        <v>773</v>
      </c>
      <c r="M57" s="458" t="s">
        <v>786</v>
      </c>
      <c r="N57" s="514" t="s">
        <v>412</v>
      </c>
      <c r="O57" s="458" t="s">
        <v>787</v>
      </c>
      <c r="P57" s="514" t="s">
        <v>478</v>
      </c>
    </row>
    <row r="58" spans="1:16" ht="153" customHeight="1">
      <c r="A58" s="458">
        <v>55</v>
      </c>
      <c r="B58" s="459" t="s">
        <v>458</v>
      </c>
      <c r="C58" s="461" t="s">
        <v>788</v>
      </c>
      <c r="D58" s="521" t="s">
        <v>789</v>
      </c>
      <c r="E58" s="521" t="s">
        <v>790</v>
      </c>
      <c r="F58" s="521" t="s">
        <v>656</v>
      </c>
      <c r="G58" s="521" t="s">
        <v>791</v>
      </c>
      <c r="H58" s="521" t="s">
        <v>512</v>
      </c>
      <c r="I58" s="521" t="s">
        <v>784</v>
      </c>
      <c r="J58" s="521" t="s">
        <v>792</v>
      </c>
      <c r="K58" s="521" t="s">
        <v>454</v>
      </c>
      <c r="L58" s="461" t="s">
        <v>773</v>
      </c>
      <c r="M58" s="461" t="s">
        <v>466</v>
      </c>
      <c r="N58" s="521" t="s">
        <v>412</v>
      </c>
      <c r="O58" s="461" t="s">
        <v>467</v>
      </c>
      <c r="P58" s="521" t="s">
        <v>412</v>
      </c>
    </row>
    <row r="59" spans="1:16" ht="153" customHeight="1">
      <c r="A59" s="461">
        <v>56</v>
      </c>
      <c r="B59" s="459">
        <v>9.4</v>
      </c>
      <c r="C59" s="461" t="s">
        <v>793</v>
      </c>
      <c r="D59" s="521" t="s">
        <v>794</v>
      </c>
      <c r="E59" s="521" t="s">
        <v>795</v>
      </c>
      <c r="F59" s="521" t="s">
        <v>796</v>
      </c>
      <c r="G59" s="521" t="s">
        <v>797</v>
      </c>
      <c r="H59" s="521" t="s">
        <v>512</v>
      </c>
      <c r="I59" s="521" t="s">
        <v>798</v>
      </c>
      <c r="J59" s="521" t="s">
        <v>799</v>
      </c>
      <c r="K59" s="521" t="s">
        <v>454</v>
      </c>
      <c r="L59" s="461" t="s">
        <v>773</v>
      </c>
      <c r="M59" s="461" t="s">
        <v>466</v>
      </c>
      <c r="N59" s="521" t="s">
        <v>412</v>
      </c>
      <c r="O59" s="461" t="s">
        <v>467</v>
      </c>
      <c r="P59" s="521" t="s">
        <v>412</v>
      </c>
    </row>
    <row r="60" spans="1:16" s="465" customFormat="1" ht="170.25" customHeight="1">
      <c r="A60" s="458">
        <v>57</v>
      </c>
      <c r="B60" s="459" t="s">
        <v>458</v>
      </c>
      <c r="C60" s="461" t="s">
        <v>800</v>
      </c>
      <c r="D60" s="521" t="s">
        <v>801</v>
      </c>
      <c r="E60" s="521" t="s">
        <v>802</v>
      </c>
      <c r="F60" s="521" t="s">
        <v>556</v>
      </c>
      <c r="G60" s="521" t="s">
        <v>803</v>
      </c>
      <c r="H60" s="521" t="s">
        <v>493</v>
      </c>
      <c r="I60" s="521" t="s">
        <v>804</v>
      </c>
      <c r="J60" s="521" t="s">
        <v>805</v>
      </c>
      <c r="K60" s="521" t="s">
        <v>496</v>
      </c>
      <c r="L60" s="461" t="s">
        <v>497</v>
      </c>
      <c r="M60" s="461" t="s">
        <v>466</v>
      </c>
      <c r="N60" s="518" t="s">
        <v>412</v>
      </c>
      <c r="O60" s="461" t="s">
        <v>467</v>
      </c>
      <c r="P60" s="521" t="s">
        <v>412</v>
      </c>
    </row>
    <row r="61" spans="1:16" s="465" customFormat="1" ht="281.25" customHeight="1">
      <c r="A61" s="461">
        <v>58</v>
      </c>
      <c r="B61" s="459" t="s">
        <v>458</v>
      </c>
      <c r="C61" s="461" t="s">
        <v>668</v>
      </c>
      <c r="D61" s="521" t="s">
        <v>669</v>
      </c>
      <c r="E61" s="521" t="s">
        <v>670</v>
      </c>
      <c r="F61" s="521" t="s">
        <v>608</v>
      </c>
      <c r="G61" s="521" t="s">
        <v>412</v>
      </c>
      <c r="H61" s="521" t="s">
        <v>479</v>
      </c>
      <c r="I61" s="521" t="s">
        <v>806</v>
      </c>
      <c r="J61" s="521" t="s">
        <v>673</v>
      </c>
      <c r="K61" s="521" t="s">
        <v>412</v>
      </c>
      <c r="L61" s="461" t="s">
        <v>481</v>
      </c>
      <c r="M61" s="461" t="s">
        <v>485</v>
      </c>
      <c r="N61" s="518" t="s">
        <v>412</v>
      </c>
      <c r="O61" s="461" t="s">
        <v>467</v>
      </c>
      <c r="P61" s="521" t="s">
        <v>412</v>
      </c>
    </row>
    <row r="62" spans="1:16" s="465" customFormat="1" ht="234" customHeight="1">
      <c r="A62" s="458">
        <v>59</v>
      </c>
      <c r="B62" s="459" t="s">
        <v>445</v>
      </c>
      <c r="C62" s="458" t="s">
        <v>622</v>
      </c>
      <c r="D62" s="514" t="s">
        <v>623</v>
      </c>
      <c r="E62" s="514" t="s">
        <v>807</v>
      </c>
      <c r="F62" s="514" t="s">
        <v>502</v>
      </c>
      <c r="G62" s="514" t="s">
        <v>412</v>
      </c>
      <c r="H62" s="514" t="s">
        <v>479</v>
      </c>
      <c r="I62" s="514" t="s">
        <v>808</v>
      </c>
      <c r="J62" s="514" t="s">
        <v>625</v>
      </c>
      <c r="K62" s="514" t="s">
        <v>412</v>
      </c>
      <c r="L62" s="458" t="s">
        <v>481</v>
      </c>
      <c r="M62" s="458" t="s">
        <v>466</v>
      </c>
      <c r="N62" s="522">
        <v>840</v>
      </c>
      <c r="O62" s="458" t="s">
        <v>809</v>
      </c>
      <c r="P62" s="530" t="s">
        <v>810</v>
      </c>
    </row>
    <row r="63" spans="1:16" s="465" customFormat="1" ht="163.5" customHeight="1">
      <c r="A63" s="461">
        <v>60</v>
      </c>
      <c r="B63" s="459" t="s">
        <v>458</v>
      </c>
      <c r="C63" s="461" t="s">
        <v>811</v>
      </c>
      <c r="D63" s="521" t="s">
        <v>698</v>
      </c>
      <c r="E63" s="514" t="s">
        <v>670</v>
      </c>
      <c r="F63" s="521" t="s">
        <v>525</v>
      </c>
      <c r="G63" s="521" t="s">
        <v>812</v>
      </c>
      <c r="H63" s="521" t="s">
        <v>479</v>
      </c>
      <c r="I63" s="521" t="s">
        <v>813</v>
      </c>
      <c r="J63" s="521" t="s">
        <v>702</v>
      </c>
      <c r="K63" s="521" t="s">
        <v>412</v>
      </c>
      <c r="L63" s="461" t="s">
        <v>481</v>
      </c>
      <c r="M63" s="461" t="s">
        <v>466</v>
      </c>
      <c r="N63" s="523" t="s">
        <v>412</v>
      </c>
      <c r="O63" s="461" t="s">
        <v>412</v>
      </c>
      <c r="P63" s="521" t="s">
        <v>412</v>
      </c>
    </row>
    <row r="64" spans="1:16" ht="327.75" customHeight="1">
      <c r="A64" s="458">
        <v>61</v>
      </c>
      <c r="B64" s="459" t="s">
        <v>458</v>
      </c>
      <c r="C64" s="462" t="s">
        <v>814</v>
      </c>
      <c r="D64" s="530" t="s">
        <v>815</v>
      </c>
      <c r="E64" s="530" t="s">
        <v>816</v>
      </c>
      <c r="F64" s="530" t="s">
        <v>817</v>
      </c>
      <c r="G64" s="530" t="s">
        <v>818</v>
      </c>
      <c r="H64" s="530" t="s">
        <v>493</v>
      </c>
      <c r="I64" s="530" t="s">
        <v>819</v>
      </c>
      <c r="J64" s="530" t="s">
        <v>820</v>
      </c>
      <c r="K64" s="530" t="s">
        <v>454</v>
      </c>
      <c r="L64" s="462" t="s">
        <v>497</v>
      </c>
      <c r="M64" s="462" t="s">
        <v>821</v>
      </c>
      <c r="N64" s="521" t="s">
        <v>822</v>
      </c>
      <c r="O64" s="461" t="s">
        <v>823</v>
      </c>
      <c r="P64" s="530" t="s">
        <v>824</v>
      </c>
    </row>
    <row r="65" spans="1:16" s="465" customFormat="1" ht="136.5" customHeight="1">
      <c r="A65" s="461">
        <v>62</v>
      </c>
      <c r="B65" s="459" t="s">
        <v>458</v>
      </c>
      <c r="C65" s="461" t="s">
        <v>825</v>
      </c>
      <c r="D65" s="521" t="s">
        <v>826</v>
      </c>
      <c r="E65" s="521" t="s">
        <v>827</v>
      </c>
      <c r="F65" s="521" t="s">
        <v>828</v>
      </c>
      <c r="G65" s="521" t="s">
        <v>829</v>
      </c>
      <c r="H65" s="521" t="s">
        <v>493</v>
      </c>
      <c r="I65" s="521" t="s">
        <v>830</v>
      </c>
      <c r="J65" s="521" t="s">
        <v>831</v>
      </c>
      <c r="K65" s="521" t="s">
        <v>454</v>
      </c>
      <c r="L65" s="461" t="s">
        <v>497</v>
      </c>
      <c r="M65" s="461" t="s">
        <v>466</v>
      </c>
      <c r="N65" s="518" t="s">
        <v>412</v>
      </c>
      <c r="O65" s="461" t="s">
        <v>467</v>
      </c>
      <c r="P65" s="521" t="s">
        <v>412</v>
      </c>
    </row>
    <row r="66" spans="1:16" s="465" customFormat="1" ht="136.5" customHeight="1">
      <c r="A66" s="458">
        <v>63</v>
      </c>
      <c r="B66" s="459" t="s">
        <v>458</v>
      </c>
      <c r="C66" s="461" t="s">
        <v>832</v>
      </c>
      <c r="D66" s="521" t="s">
        <v>833</v>
      </c>
      <c r="E66" s="521" t="s">
        <v>834</v>
      </c>
      <c r="F66" s="521" t="s">
        <v>835</v>
      </c>
      <c r="G66" s="514" t="s">
        <v>836</v>
      </c>
      <c r="H66" s="521" t="s">
        <v>512</v>
      </c>
      <c r="I66" s="521" t="s">
        <v>837</v>
      </c>
      <c r="J66" s="521" t="s">
        <v>838</v>
      </c>
      <c r="K66" s="521" t="s">
        <v>454</v>
      </c>
      <c r="L66" s="461" t="s">
        <v>497</v>
      </c>
      <c r="M66" s="458" t="s">
        <v>466</v>
      </c>
      <c r="N66" s="516" t="s">
        <v>412</v>
      </c>
      <c r="O66" s="458" t="s">
        <v>467</v>
      </c>
      <c r="P66" s="514" t="s">
        <v>412</v>
      </c>
    </row>
    <row r="67" spans="1:16" s="465" customFormat="1" ht="117.75" customHeight="1">
      <c r="A67" s="461">
        <v>64</v>
      </c>
      <c r="B67" s="459" t="s">
        <v>727</v>
      </c>
      <c r="C67" s="461" t="s">
        <v>839</v>
      </c>
      <c r="D67" s="521" t="s">
        <v>840</v>
      </c>
      <c r="E67" s="521" t="s">
        <v>841</v>
      </c>
      <c r="F67" s="521" t="s">
        <v>842</v>
      </c>
      <c r="G67" s="521" t="s">
        <v>843</v>
      </c>
      <c r="H67" s="521" t="s">
        <v>512</v>
      </c>
      <c r="I67" s="521" t="s">
        <v>844</v>
      </c>
      <c r="J67" s="521" t="s">
        <v>845</v>
      </c>
      <c r="K67" s="521" t="s">
        <v>454</v>
      </c>
      <c r="L67" s="461" t="s">
        <v>846</v>
      </c>
      <c r="M67" s="461" t="s">
        <v>466</v>
      </c>
      <c r="N67" s="518" t="s">
        <v>412</v>
      </c>
      <c r="O67" s="461" t="s">
        <v>467</v>
      </c>
      <c r="P67" s="521" t="s">
        <v>412</v>
      </c>
    </row>
    <row r="68" spans="1:16" s="465" customFormat="1" ht="136.5" customHeight="1">
      <c r="A68" s="458">
        <v>65</v>
      </c>
      <c r="B68" s="459" t="s">
        <v>646</v>
      </c>
      <c r="C68" s="461" t="s">
        <v>847</v>
      </c>
      <c r="D68" s="521" t="s">
        <v>648</v>
      </c>
      <c r="E68" s="521" t="s">
        <v>649</v>
      </c>
      <c r="F68" s="521" t="s">
        <v>643</v>
      </c>
      <c r="G68" s="521" t="s">
        <v>412</v>
      </c>
      <c r="H68" s="521" t="s">
        <v>479</v>
      </c>
      <c r="I68" s="521" t="s">
        <v>848</v>
      </c>
      <c r="J68" s="521" t="s">
        <v>849</v>
      </c>
      <c r="K68" s="521" t="s">
        <v>412</v>
      </c>
      <c r="L68" s="461" t="s">
        <v>481</v>
      </c>
      <c r="M68" s="461" t="s">
        <v>850</v>
      </c>
      <c r="N68" s="518" t="s">
        <v>412</v>
      </c>
      <c r="O68" s="461" t="s">
        <v>467</v>
      </c>
      <c r="P68" s="521" t="s">
        <v>412</v>
      </c>
    </row>
    <row r="69" spans="1:16" s="465" customFormat="1" ht="136.5" customHeight="1">
      <c r="A69" s="461">
        <v>66</v>
      </c>
      <c r="B69" s="459" t="s">
        <v>458</v>
      </c>
      <c r="C69" s="461" t="s">
        <v>788</v>
      </c>
      <c r="D69" s="521" t="s">
        <v>789</v>
      </c>
      <c r="E69" s="521" t="s">
        <v>790</v>
      </c>
      <c r="F69" s="521" t="s">
        <v>656</v>
      </c>
      <c r="G69" s="521" t="s">
        <v>412</v>
      </c>
      <c r="H69" s="521" t="s">
        <v>479</v>
      </c>
      <c r="I69" s="521" t="s">
        <v>848</v>
      </c>
      <c r="J69" s="521" t="s">
        <v>849</v>
      </c>
      <c r="K69" s="521" t="s">
        <v>412</v>
      </c>
      <c r="L69" s="461" t="s">
        <v>481</v>
      </c>
      <c r="M69" s="461" t="s">
        <v>850</v>
      </c>
      <c r="N69" s="518" t="s">
        <v>412</v>
      </c>
      <c r="O69" s="461" t="s">
        <v>467</v>
      </c>
      <c r="P69" s="521" t="s">
        <v>412</v>
      </c>
    </row>
    <row r="70" spans="1:16" s="465" customFormat="1" ht="259.5" customHeight="1">
      <c r="A70" s="458">
        <v>67</v>
      </c>
      <c r="B70" s="459" t="s">
        <v>458</v>
      </c>
      <c r="C70" s="462" t="s">
        <v>814</v>
      </c>
      <c r="D70" s="530" t="s">
        <v>851</v>
      </c>
      <c r="E70" s="530" t="s">
        <v>816</v>
      </c>
      <c r="F70" s="530" t="s">
        <v>852</v>
      </c>
      <c r="G70" s="530" t="s">
        <v>412</v>
      </c>
      <c r="H70" s="530" t="s">
        <v>479</v>
      </c>
      <c r="I70" s="530" t="s">
        <v>853</v>
      </c>
      <c r="J70" s="530" t="s">
        <v>854</v>
      </c>
      <c r="K70" s="530" t="s">
        <v>412</v>
      </c>
      <c r="L70" s="461" t="s">
        <v>481</v>
      </c>
      <c r="M70" s="462" t="s">
        <v>850</v>
      </c>
      <c r="N70" s="519" t="s">
        <v>412</v>
      </c>
      <c r="O70" s="462" t="s">
        <v>467</v>
      </c>
      <c r="P70" s="530" t="s">
        <v>412</v>
      </c>
    </row>
    <row r="71" spans="1:16" s="465" customFormat="1" ht="132" customHeight="1">
      <c r="A71" s="458">
        <v>68</v>
      </c>
      <c r="B71" s="459" t="s">
        <v>468</v>
      </c>
      <c r="C71" s="458" t="s">
        <v>781</v>
      </c>
      <c r="D71" s="530" t="s">
        <v>782</v>
      </c>
      <c r="E71" s="521" t="s">
        <v>655</v>
      </c>
      <c r="F71" s="530" t="s">
        <v>656</v>
      </c>
      <c r="G71" s="530" t="s">
        <v>412</v>
      </c>
      <c r="H71" s="530" t="s">
        <v>479</v>
      </c>
      <c r="I71" s="530" t="s">
        <v>855</v>
      </c>
      <c r="J71" s="530" t="s">
        <v>856</v>
      </c>
      <c r="K71" s="530" t="s">
        <v>412</v>
      </c>
      <c r="L71" s="461" t="s">
        <v>481</v>
      </c>
      <c r="M71" s="462" t="s">
        <v>850</v>
      </c>
      <c r="N71" s="519" t="s">
        <v>412</v>
      </c>
      <c r="O71" s="462" t="s">
        <v>412</v>
      </c>
      <c r="P71" s="530" t="s">
        <v>412</v>
      </c>
    </row>
    <row r="72" spans="1:16" s="465" customFormat="1" ht="259.5" customHeight="1">
      <c r="A72" s="461">
        <v>69</v>
      </c>
      <c r="B72" s="459" t="s">
        <v>604</v>
      </c>
      <c r="C72" s="462" t="s">
        <v>615</v>
      </c>
      <c r="D72" s="530" t="s">
        <v>616</v>
      </c>
      <c r="E72" s="530" t="s">
        <v>617</v>
      </c>
      <c r="F72" s="530" t="s">
        <v>608</v>
      </c>
      <c r="G72" s="530" t="s">
        <v>412</v>
      </c>
      <c r="H72" s="530" t="s">
        <v>479</v>
      </c>
      <c r="I72" s="530" t="s">
        <v>857</v>
      </c>
      <c r="J72" s="530" t="s">
        <v>761</v>
      </c>
      <c r="K72" s="530" t="s">
        <v>412</v>
      </c>
      <c r="L72" s="461" t="s">
        <v>481</v>
      </c>
      <c r="M72" s="462" t="s">
        <v>858</v>
      </c>
      <c r="N72" s="519" t="s">
        <v>412</v>
      </c>
      <c r="O72" s="462" t="s">
        <v>467</v>
      </c>
      <c r="P72" s="530" t="s">
        <v>412</v>
      </c>
    </row>
    <row r="73" spans="1:16" s="465" customFormat="1" ht="259.5" customHeight="1">
      <c r="A73" s="458">
        <v>70</v>
      </c>
      <c r="B73" s="459" t="s">
        <v>458</v>
      </c>
      <c r="C73" s="458" t="s">
        <v>859</v>
      </c>
      <c r="D73" s="530" t="s">
        <v>860</v>
      </c>
      <c r="E73" s="514" t="s">
        <v>861</v>
      </c>
      <c r="F73" s="530" t="s">
        <v>862</v>
      </c>
      <c r="G73" s="514" t="s">
        <v>863</v>
      </c>
      <c r="H73" s="530" t="s">
        <v>512</v>
      </c>
      <c r="I73" s="530" t="s">
        <v>864</v>
      </c>
      <c r="J73" s="530" t="s">
        <v>865</v>
      </c>
      <c r="K73" s="530" t="s">
        <v>454</v>
      </c>
      <c r="L73" s="461" t="s">
        <v>497</v>
      </c>
      <c r="M73" s="462" t="s">
        <v>866</v>
      </c>
      <c r="N73" s="519" t="s">
        <v>412</v>
      </c>
      <c r="O73" s="462" t="s">
        <v>579</v>
      </c>
      <c r="P73" s="530" t="s">
        <v>412</v>
      </c>
    </row>
    <row r="74" spans="1:16" s="465" customFormat="1" ht="259.5" customHeight="1">
      <c r="A74" s="461">
        <v>71</v>
      </c>
      <c r="B74" s="459">
        <v>9.4</v>
      </c>
      <c r="C74" s="461" t="s">
        <v>867</v>
      </c>
      <c r="D74" s="521" t="s">
        <v>868</v>
      </c>
      <c r="E74" s="521" t="s">
        <v>869</v>
      </c>
      <c r="F74" s="521" t="s">
        <v>870</v>
      </c>
      <c r="G74" s="521" t="s">
        <v>871</v>
      </c>
      <c r="H74" s="521" t="s">
        <v>512</v>
      </c>
      <c r="I74" s="521" t="s">
        <v>864</v>
      </c>
      <c r="J74" s="521" t="s">
        <v>872</v>
      </c>
      <c r="K74" s="521" t="s">
        <v>454</v>
      </c>
      <c r="L74" s="461" t="s">
        <v>773</v>
      </c>
      <c r="M74" s="461" t="s">
        <v>466</v>
      </c>
      <c r="N74" s="518" t="s">
        <v>412</v>
      </c>
      <c r="O74" s="461" t="s">
        <v>467</v>
      </c>
      <c r="P74" s="521" t="s">
        <v>412</v>
      </c>
    </row>
    <row r="75" spans="1:16" s="465" customFormat="1" ht="183" customHeight="1">
      <c r="A75" s="458">
        <v>72</v>
      </c>
      <c r="B75" s="459" t="s">
        <v>628</v>
      </c>
      <c r="C75" s="458" t="s">
        <v>873</v>
      </c>
      <c r="D75" s="514" t="s">
        <v>874</v>
      </c>
      <c r="E75" s="514" t="s">
        <v>875</v>
      </c>
      <c r="F75" s="514" t="s">
        <v>876</v>
      </c>
      <c r="G75" s="514" t="s">
        <v>877</v>
      </c>
      <c r="H75" s="514" t="s">
        <v>512</v>
      </c>
      <c r="I75" s="514" t="s">
        <v>864</v>
      </c>
      <c r="J75" s="514" t="s">
        <v>785</v>
      </c>
      <c r="K75" s="514" t="s">
        <v>454</v>
      </c>
      <c r="L75" s="458" t="s">
        <v>773</v>
      </c>
      <c r="M75" s="458" t="s">
        <v>878</v>
      </c>
      <c r="N75" s="514" t="s">
        <v>412</v>
      </c>
      <c r="O75" s="458" t="s">
        <v>879</v>
      </c>
      <c r="P75" s="514" t="s">
        <v>478</v>
      </c>
    </row>
    <row r="76" spans="1:16" s="465" customFormat="1" ht="267.75" customHeight="1">
      <c r="A76" s="461">
        <v>73</v>
      </c>
      <c r="B76" s="459" t="s">
        <v>458</v>
      </c>
      <c r="C76" s="461" t="s">
        <v>800</v>
      </c>
      <c r="D76" s="521" t="s">
        <v>801</v>
      </c>
      <c r="E76" s="521" t="s">
        <v>802</v>
      </c>
      <c r="F76" s="521" t="s">
        <v>556</v>
      </c>
      <c r="G76" s="521" t="s">
        <v>412</v>
      </c>
      <c r="H76" s="521" t="s">
        <v>479</v>
      </c>
      <c r="I76" s="521" t="s">
        <v>880</v>
      </c>
      <c r="J76" s="521" t="s">
        <v>805</v>
      </c>
      <c r="K76" s="521" t="s">
        <v>412</v>
      </c>
      <c r="L76" s="461" t="s">
        <v>481</v>
      </c>
      <c r="M76" s="461" t="s">
        <v>485</v>
      </c>
      <c r="N76" s="518" t="s">
        <v>412</v>
      </c>
      <c r="O76" s="461" t="s">
        <v>467</v>
      </c>
      <c r="P76" s="521" t="s">
        <v>412</v>
      </c>
    </row>
    <row r="77" spans="1:16" s="465" customFormat="1" ht="168" customHeight="1">
      <c r="A77" s="458">
        <v>74</v>
      </c>
      <c r="B77" s="459">
        <v>9.4</v>
      </c>
      <c r="C77" s="461" t="s">
        <v>793</v>
      </c>
      <c r="D77" s="521" t="s">
        <v>794</v>
      </c>
      <c r="E77" s="521" t="s">
        <v>881</v>
      </c>
      <c r="F77" s="521" t="s">
        <v>796</v>
      </c>
      <c r="G77" s="521" t="s">
        <v>412</v>
      </c>
      <c r="H77" s="521" t="s">
        <v>479</v>
      </c>
      <c r="I77" s="521" t="s">
        <v>882</v>
      </c>
      <c r="J77" s="521" t="s">
        <v>799</v>
      </c>
      <c r="K77" s="521" t="s">
        <v>412</v>
      </c>
      <c r="L77" s="461" t="s">
        <v>883</v>
      </c>
      <c r="M77" s="461" t="s">
        <v>485</v>
      </c>
      <c r="N77" s="518" t="s">
        <v>412</v>
      </c>
      <c r="O77" s="461" t="s">
        <v>467</v>
      </c>
      <c r="P77" s="521" t="s">
        <v>412</v>
      </c>
    </row>
    <row r="78" spans="1:16" s="465" customFormat="1" ht="239.25" customHeight="1">
      <c r="A78" s="461">
        <v>75</v>
      </c>
      <c r="B78" s="459" t="s">
        <v>628</v>
      </c>
      <c r="C78" s="458" t="s">
        <v>884</v>
      </c>
      <c r="D78" s="514" t="s">
        <v>885</v>
      </c>
      <c r="E78" s="514" t="s">
        <v>886</v>
      </c>
      <c r="F78" s="514" t="s">
        <v>887</v>
      </c>
      <c r="G78" s="514" t="s">
        <v>888</v>
      </c>
      <c r="H78" s="514" t="s">
        <v>512</v>
      </c>
      <c r="I78" s="514" t="s">
        <v>889</v>
      </c>
      <c r="J78" s="514" t="s">
        <v>890</v>
      </c>
      <c r="K78" s="514" t="s">
        <v>454</v>
      </c>
      <c r="L78" s="458" t="s">
        <v>773</v>
      </c>
      <c r="M78" s="458" t="s">
        <v>891</v>
      </c>
      <c r="N78" s="514" t="s">
        <v>412</v>
      </c>
      <c r="O78" s="461" t="s">
        <v>467</v>
      </c>
      <c r="P78" s="521" t="s">
        <v>412</v>
      </c>
    </row>
    <row r="79" spans="1:16" s="465" customFormat="1" ht="239.25" customHeight="1">
      <c r="A79" s="458">
        <v>76</v>
      </c>
      <c r="B79" s="459" t="s">
        <v>892</v>
      </c>
      <c r="C79" s="458" t="s">
        <v>893</v>
      </c>
      <c r="D79" s="521" t="s">
        <v>894</v>
      </c>
      <c r="E79" s="521" t="s">
        <v>895</v>
      </c>
      <c r="F79" s="521" t="s">
        <v>896</v>
      </c>
      <c r="G79" s="521" t="s">
        <v>897</v>
      </c>
      <c r="H79" s="521" t="s">
        <v>512</v>
      </c>
      <c r="I79" s="521" t="s">
        <v>889</v>
      </c>
      <c r="J79" s="521" t="s">
        <v>856</v>
      </c>
      <c r="K79" s="521" t="s">
        <v>454</v>
      </c>
      <c r="L79" s="461" t="s">
        <v>497</v>
      </c>
      <c r="M79" s="461" t="s">
        <v>682</v>
      </c>
      <c r="N79" s="521" t="s">
        <v>412</v>
      </c>
      <c r="O79" s="461" t="s">
        <v>412</v>
      </c>
      <c r="P79" s="521" t="s">
        <v>412</v>
      </c>
    </row>
    <row r="80" spans="1:16" s="465" customFormat="1" ht="251.25" customHeight="1">
      <c r="A80" s="461">
        <v>77</v>
      </c>
      <c r="B80" s="459" t="s">
        <v>898</v>
      </c>
      <c r="C80" s="461" t="s">
        <v>899</v>
      </c>
      <c r="D80" s="521" t="s">
        <v>900</v>
      </c>
      <c r="E80" s="521" t="s">
        <v>901</v>
      </c>
      <c r="F80" s="521" t="s">
        <v>902</v>
      </c>
      <c r="G80" s="521" t="s">
        <v>903</v>
      </c>
      <c r="H80" s="521" t="s">
        <v>512</v>
      </c>
      <c r="I80" s="521" t="s">
        <v>904</v>
      </c>
      <c r="J80" s="521" t="s">
        <v>905</v>
      </c>
      <c r="K80" s="521" t="s">
        <v>454</v>
      </c>
      <c r="L80" s="461" t="s">
        <v>497</v>
      </c>
      <c r="M80" s="461" t="s">
        <v>906</v>
      </c>
      <c r="N80" s="523">
        <v>42</v>
      </c>
      <c r="O80" s="461" t="s">
        <v>907</v>
      </c>
      <c r="P80" s="521" t="s">
        <v>908</v>
      </c>
    </row>
    <row r="81" spans="1:16" s="465" customFormat="1" ht="154.5" customHeight="1">
      <c r="A81" s="458">
        <v>78</v>
      </c>
      <c r="B81" s="459" t="s">
        <v>604</v>
      </c>
      <c r="C81" s="462" t="s">
        <v>909</v>
      </c>
      <c r="D81" s="530" t="s">
        <v>910</v>
      </c>
      <c r="E81" s="514" t="s">
        <v>911</v>
      </c>
      <c r="F81" s="530" t="s">
        <v>912</v>
      </c>
      <c r="G81" s="530" t="s">
        <v>913</v>
      </c>
      <c r="H81" s="530" t="s">
        <v>512</v>
      </c>
      <c r="I81" s="530" t="s">
        <v>914</v>
      </c>
      <c r="J81" s="530" t="s">
        <v>484</v>
      </c>
      <c r="K81" s="530" t="s">
        <v>496</v>
      </c>
      <c r="L81" s="462" t="s">
        <v>915</v>
      </c>
      <c r="M81" s="462" t="s">
        <v>866</v>
      </c>
      <c r="N81" s="520" t="s">
        <v>412</v>
      </c>
      <c r="O81" s="462" t="s">
        <v>579</v>
      </c>
      <c r="P81" s="530" t="s">
        <v>412</v>
      </c>
    </row>
    <row r="82" spans="1:16" s="465" customFormat="1" ht="393" customHeight="1">
      <c r="A82" s="461">
        <v>79</v>
      </c>
      <c r="B82" s="459" t="s">
        <v>628</v>
      </c>
      <c r="C82" s="461" t="s">
        <v>916</v>
      </c>
      <c r="D82" s="521" t="s">
        <v>917</v>
      </c>
      <c r="E82" s="521" t="s">
        <v>918</v>
      </c>
      <c r="F82" s="521" t="s">
        <v>919</v>
      </c>
      <c r="G82" s="521" t="s">
        <v>920</v>
      </c>
      <c r="H82" s="521" t="s">
        <v>512</v>
      </c>
      <c r="I82" s="521" t="s">
        <v>914</v>
      </c>
      <c r="J82" s="521" t="s">
        <v>849</v>
      </c>
      <c r="K82" s="521" t="s">
        <v>454</v>
      </c>
      <c r="L82" s="461" t="s">
        <v>773</v>
      </c>
      <c r="M82" s="461" t="s">
        <v>921</v>
      </c>
      <c r="N82" s="523" t="s">
        <v>412</v>
      </c>
      <c r="O82" s="461" t="s">
        <v>922</v>
      </c>
      <c r="P82" s="521" t="s">
        <v>923</v>
      </c>
    </row>
    <row r="83" spans="1:16" s="465" customFormat="1" ht="154.5" customHeight="1">
      <c r="A83" s="458">
        <v>80</v>
      </c>
      <c r="B83" s="459" t="s">
        <v>924</v>
      </c>
      <c r="C83" s="458" t="s">
        <v>925</v>
      </c>
      <c r="D83" s="530" t="s">
        <v>926</v>
      </c>
      <c r="E83" s="530" t="s">
        <v>927</v>
      </c>
      <c r="F83" s="530" t="s">
        <v>902</v>
      </c>
      <c r="G83" s="530" t="s">
        <v>928</v>
      </c>
      <c r="H83" s="530" t="s">
        <v>512</v>
      </c>
      <c r="I83" s="530" t="s">
        <v>914</v>
      </c>
      <c r="J83" s="530" t="s">
        <v>929</v>
      </c>
      <c r="K83" s="530" t="s">
        <v>454</v>
      </c>
      <c r="L83" s="462" t="s">
        <v>773</v>
      </c>
      <c r="M83" s="462" t="s">
        <v>682</v>
      </c>
      <c r="N83" s="520" t="s">
        <v>412</v>
      </c>
      <c r="O83" s="462" t="s">
        <v>412</v>
      </c>
      <c r="P83" s="530" t="s">
        <v>412</v>
      </c>
    </row>
    <row r="84" spans="1:16" s="465" customFormat="1" ht="228" customHeight="1">
      <c r="A84" s="461">
        <v>81</v>
      </c>
      <c r="B84" s="459" t="s">
        <v>898</v>
      </c>
      <c r="C84" s="461" t="s">
        <v>899</v>
      </c>
      <c r="D84" s="521" t="s">
        <v>900</v>
      </c>
      <c r="E84" s="521" t="s">
        <v>901</v>
      </c>
      <c r="F84" s="521" t="s">
        <v>902</v>
      </c>
      <c r="G84" s="521" t="s">
        <v>412</v>
      </c>
      <c r="H84" s="521" t="s">
        <v>479</v>
      </c>
      <c r="I84" s="521" t="s">
        <v>930</v>
      </c>
      <c r="J84" s="521" t="s">
        <v>905</v>
      </c>
      <c r="K84" s="521" t="s">
        <v>412</v>
      </c>
      <c r="L84" s="461" t="s">
        <v>481</v>
      </c>
      <c r="M84" s="461" t="s">
        <v>485</v>
      </c>
      <c r="N84" s="518" t="s">
        <v>412</v>
      </c>
      <c r="O84" s="461" t="s">
        <v>467</v>
      </c>
      <c r="P84" s="521" t="s">
        <v>412</v>
      </c>
    </row>
    <row r="85" spans="1:16" s="465" customFormat="1" ht="123.75" customHeight="1">
      <c r="A85" s="458">
        <v>82</v>
      </c>
      <c r="B85" s="459" t="s">
        <v>628</v>
      </c>
      <c r="C85" s="458" t="s">
        <v>931</v>
      </c>
      <c r="D85" s="514" t="s">
        <v>932</v>
      </c>
      <c r="E85" s="514" t="s">
        <v>933</v>
      </c>
      <c r="F85" s="514" t="s">
        <v>934</v>
      </c>
      <c r="G85" s="514" t="s">
        <v>935</v>
      </c>
      <c r="H85" s="514" t="s">
        <v>512</v>
      </c>
      <c r="I85" s="514" t="s">
        <v>936</v>
      </c>
      <c r="J85" s="514" t="s">
        <v>559</v>
      </c>
      <c r="K85" s="514" t="s">
        <v>454</v>
      </c>
      <c r="L85" s="458" t="s">
        <v>773</v>
      </c>
      <c r="M85" s="458" t="s">
        <v>682</v>
      </c>
      <c r="N85" s="514" t="s">
        <v>412</v>
      </c>
      <c r="O85" s="458" t="s">
        <v>467</v>
      </c>
      <c r="P85" s="514" t="s">
        <v>412</v>
      </c>
    </row>
    <row r="86" spans="1:16" ht="127.5" customHeight="1">
      <c r="A86" s="461">
        <v>83</v>
      </c>
      <c r="B86" s="459" t="s">
        <v>458</v>
      </c>
      <c r="C86" s="462" t="s">
        <v>937</v>
      </c>
      <c r="D86" s="530" t="s">
        <v>938</v>
      </c>
      <c r="E86" s="530" t="s">
        <v>939</v>
      </c>
      <c r="F86" s="530" t="s">
        <v>940</v>
      </c>
      <c r="G86" s="530" t="s">
        <v>941</v>
      </c>
      <c r="H86" s="530" t="s">
        <v>512</v>
      </c>
      <c r="I86" s="530" t="s">
        <v>942</v>
      </c>
      <c r="J86" s="530" t="s">
        <v>943</v>
      </c>
      <c r="K86" s="530" t="s">
        <v>454</v>
      </c>
      <c r="L86" s="462" t="s">
        <v>497</v>
      </c>
      <c r="M86" s="462" t="s">
        <v>944</v>
      </c>
      <c r="N86" s="519" t="s">
        <v>412</v>
      </c>
      <c r="O86" s="462" t="s">
        <v>945</v>
      </c>
      <c r="P86" s="530" t="s">
        <v>412</v>
      </c>
    </row>
    <row r="87" spans="1:16" ht="127.5" customHeight="1">
      <c r="A87" s="458">
        <v>84</v>
      </c>
      <c r="B87" s="459">
        <v>7.3</v>
      </c>
      <c r="C87" s="461" t="s">
        <v>946</v>
      </c>
      <c r="D87" s="521" t="s">
        <v>947</v>
      </c>
      <c r="E87" s="521" t="s">
        <v>948</v>
      </c>
      <c r="F87" s="521" t="s">
        <v>949</v>
      </c>
      <c r="G87" s="521" t="s">
        <v>950</v>
      </c>
      <c r="H87" s="521" t="s">
        <v>512</v>
      </c>
      <c r="I87" s="521" t="s">
        <v>951</v>
      </c>
      <c r="J87" s="521" t="s">
        <v>952</v>
      </c>
      <c r="K87" s="521" t="s">
        <v>454</v>
      </c>
      <c r="L87" s="461" t="s">
        <v>497</v>
      </c>
      <c r="M87" s="461" t="s">
        <v>682</v>
      </c>
      <c r="N87" s="518" t="s">
        <v>412</v>
      </c>
      <c r="O87" s="461" t="s">
        <v>945</v>
      </c>
      <c r="P87" s="521" t="s">
        <v>412</v>
      </c>
    </row>
    <row r="88" spans="1:16" ht="127.5" customHeight="1">
      <c r="A88" s="461">
        <v>85</v>
      </c>
      <c r="B88" s="459">
        <v>7.3</v>
      </c>
      <c r="C88" s="461" t="s">
        <v>953</v>
      </c>
      <c r="D88" s="521" t="s">
        <v>954</v>
      </c>
      <c r="E88" s="521" t="s">
        <v>955</v>
      </c>
      <c r="F88" s="521" t="s">
        <v>956</v>
      </c>
      <c r="G88" s="521" t="s">
        <v>957</v>
      </c>
      <c r="H88" s="521" t="s">
        <v>512</v>
      </c>
      <c r="I88" s="521" t="s">
        <v>951</v>
      </c>
      <c r="J88" s="521" t="s">
        <v>792</v>
      </c>
      <c r="K88" s="521" t="s">
        <v>454</v>
      </c>
      <c r="L88" s="461" t="s">
        <v>773</v>
      </c>
      <c r="M88" s="461" t="s">
        <v>682</v>
      </c>
      <c r="N88" s="518" t="s">
        <v>412</v>
      </c>
      <c r="O88" s="461" t="s">
        <v>945</v>
      </c>
      <c r="P88" s="521" t="s">
        <v>412</v>
      </c>
    </row>
    <row r="89" spans="1:16" ht="127.5" customHeight="1">
      <c r="A89" s="462">
        <v>86</v>
      </c>
      <c r="B89" s="459" t="s">
        <v>958</v>
      </c>
      <c r="C89" s="462" t="s">
        <v>959</v>
      </c>
      <c r="D89" s="530" t="s">
        <v>706</v>
      </c>
      <c r="E89" s="530" t="s">
        <v>718</v>
      </c>
      <c r="F89" s="530" t="s">
        <v>708</v>
      </c>
      <c r="G89" s="530" t="s">
        <v>412</v>
      </c>
      <c r="H89" s="530" t="s">
        <v>479</v>
      </c>
      <c r="I89" s="530" t="s">
        <v>960</v>
      </c>
      <c r="J89" s="530" t="s">
        <v>961</v>
      </c>
      <c r="K89" s="530" t="s">
        <v>412</v>
      </c>
      <c r="L89" s="462" t="s">
        <v>883</v>
      </c>
      <c r="M89" s="462" t="s">
        <v>962</v>
      </c>
      <c r="N89" s="519" t="s">
        <v>412</v>
      </c>
      <c r="O89" s="462" t="s">
        <v>579</v>
      </c>
      <c r="P89" s="530" t="s">
        <v>412</v>
      </c>
    </row>
    <row r="90" spans="1:16" ht="127.5" customHeight="1">
      <c r="A90" s="458">
        <v>87</v>
      </c>
      <c r="B90" s="459" t="s">
        <v>628</v>
      </c>
      <c r="C90" s="461" t="s">
        <v>916</v>
      </c>
      <c r="D90" s="521" t="s">
        <v>917</v>
      </c>
      <c r="E90" s="521" t="s">
        <v>918</v>
      </c>
      <c r="F90" s="521" t="s">
        <v>919</v>
      </c>
      <c r="G90" s="521" t="s">
        <v>412</v>
      </c>
      <c r="H90" s="521" t="s">
        <v>479</v>
      </c>
      <c r="I90" s="521" t="s">
        <v>960</v>
      </c>
      <c r="J90" s="521" t="s">
        <v>849</v>
      </c>
      <c r="K90" s="521" t="s">
        <v>412</v>
      </c>
      <c r="L90" s="462" t="s">
        <v>883</v>
      </c>
      <c r="M90" s="461" t="s">
        <v>485</v>
      </c>
      <c r="N90" s="518" t="s">
        <v>412</v>
      </c>
      <c r="O90" s="461" t="s">
        <v>945</v>
      </c>
      <c r="P90" s="521" t="s">
        <v>412</v>
      </c>
    </row>
    <row r="91" spans="1:16" s="468" customFormat="1" ht="213.75" customHeight="1">
      <c r="A91" s="461">
        <v>88</v>
      </c>
      <c r="B91" s="459" t="s">
        <v>458</v>
      </c>
      <c r="C91" s="462" t="s">
        <v>937</v>
      </c>
      <c r="D91" s="530" t="s">
        <v>938</v>
      </c>
      <c r="E91" s="530" t="s">
        <v>939</v>
      </c>
      <c r="F91" s="530" t="s">
        <v>940</v>
      </c>
      <c r="G91" s="530" t="s">
        <v>412</v>
      </c>
      <c r="H91" s="530" t="s">
        <v>479</v>
      </c>
      <c r="I91" s="530" t="s">
        <v>963</v>
      </c>
      <c r="J91" s="530" t="s">
        <v>964</v>
      </c>
      <c r="K91" s="530" t="s">
        <v>412</v>
      </c>
      <c r="L91" s="462" t="s">
        <v>883</v>
      </c>
      <c r="M91" s="462" t="s">
        <v>466</v>
      </c>
      <c r="N91" s="520" t="s">
        <v>412</v>
      </c>
      <c r="O91" s="462" t="s">
        <v>579</v>
      </c>
      <c r="P91" s="530" t="s">
        <v>412</v>
      </c>
    </row>
    <row r="92" spans="1:16" s="468" customFormat="1" ht="237" customHeight="1">
      <c r="A92" s="458">
        <v>89</v>
      </c>
      <c r="B92" s="459" t="s">
        <v>458</v>
      </c>
      <c r="C92" s="462" t="s">
        <v>565</v>
      </c>
      <c r="D92" s="530" t="s">
        <v>566</v>
      </c>
      <c r="E92" s="530" t="s">
        <v>567</v>
      </c>
      <c r="F92" s="530" t="s">
        <v>568</v>
      </c>
      <c r="G92" s="530" t="s">
        <v>412</v>
      </c>
      <c r="H92" s="530" t="s">
        <v>479</v>
      </c>
      <c r="I92" s="530" t="s">
        <v>963</v>
      </c>
      <c r="J92" s="530" t="s">
        <v>965</v>
      </c>
      <c r="K92" s="530" t="s">
        <v>412</v>
      </c>
      <c r="L92" s="462" t="s">
        <v>883</v>
      </c>
      <c r="M92" s="462" t="s">
        <v>466</v>
      </c>
      <c r="N92" s="520" t="s">
        <v>412</v>
      </c>
      <c r="O92" s="462" t="s">
        <v>579</v>
      </c>
      <c r="P92" s="530" t="s">
        <v>412</v>
      </c>
    </row>
    <row r="93" spans="1:16" s="468" customFormat="1" ht="257.25" customHeight="1">
      <c r="A93" s="461">
        <v>90</v>
      </c>
      <c r="B93" s="459" t="s">
        <v>458</v>
      </c>
      <c r="C93" s="462" t="s">
        <v>683</v>
      </c>
      <c r="D93" s="530" t="s">
        <v>684</v>
      </c>
      <c r="E93" s="530" t="s">
        <v>966</v>
      </c>
      <c r="F93" s="530" t="s">
        <v>694</v>
      </c>
      <c r="G93" s="530" t="s">
        <v>412</v>
      </c>
      <c r="H93" s="530" t="s">
        <v>479</v>
      </c>
      <c r="I93" s="530" t="s">
        <v>963</v>
      </c>
      <c r="J93" s="530" t="s">
        <v>967</v>
      </c>
      <c r="K93" s="530" t="s">
        <v>412</v>
      </c>
      <c r="L93" s="462" t="s">
        <v>481</v>
      </c>
      <c r="M93" s="462" t="s">
        <v>466</v>
      </c>
      <c r="N93" s="520" t="s">
        <v>412</v>
      </c>
      <c r="O93" s="462" t="s">
        <v>579</v>
      </c>
      <c r="P93" s="530" t="s">
        <v>412</v>
      </c>
    </row>
    <row r="94" spans="1:16" s="468" customFormat="1" ht="191.25">
      <c r="A94" s="458">
        <v>91</v>
      </c>
      <c r="B94" s="459" t="s">
        <v>898</v>
      </c>
      <c r="C94" s="458" t="s">
        <v>968</v>
      </c>
      <c r="D94" s="514" t="s">
        <v>969</v>
      </c>
      <c r="E94" s="514" t="s">
        <v>970</v>
      </c>
      <c r="F94" s="514" t="s">
        <v>971</v>
      </c>
      <c r="G94" s="514" t="s">
        <v>972</v>
      </c>
      <c r="H94" s="514" t="s">
        <v>973</v>
      </c>
      <c r="I94" s="514" t="s">
        <v>974</v>
      </c>
      <c r="J94" s="514" t="s">
        <v>776</v>
      </c>
      <c r="K94" s="514" t="s">
        <v>975</v>
      </c>
      <c r="L94" s="458" t="s">
        <v>773</v>
      </c>
      <c r="M94" s="458" t="s">
        <v>976</v>
      </c>
      <c r="N94" s="514" t="s">
        <v>412</v>
      </c>
      <c r="O94" s="458" t="s">
        <v>977</v>
      </c>
      <c r="P94" s="521" t="s">
        <v>978</v>
      </c>
    </row>
    <row r="95" spans="1:16" s="468" customFormat="1" ht="100.5" customHeight="1">
      <c r="A95" s="461">
        <v>92</v>
      </c>
      <c r="B95" s="459" t="s">
        <v>468</v>
      </c>
      <c r="C95" s="461" t="s">
        <v>979</v>
      </c>
      <c r="D95" s="521" t="s">
        <v>980</v>
      </c>
      <c r="E95" s="521" t="s">
        <v>981</v>
      </c>
      <c r="F95" s="521" t="s">
        <v>982</v>
      </c>
      <c r="G95" s="521" t="s">
        <v>983</v>
      </c>
      <c r="H95" s="521" t="s">
        <v>512</v>
      </c>
      <c r="I95" s="521" t="s">
        <v>984</v>
      </c>
      <c r="J95" s="521" t="s">
        <v>985</v>
      </c>
      <c r="K95" s="521" t="s">
        <v>496</v>
      </c>
      <c r="L95" s="461" t="s">
        <v>773</v>
      </c>
      <c r="M95" s="461" t="s">
        <v>986</v>
      </c>
      <c r="N95" s="524">
        <v>54066</v>
      </c>
      <c r="O95" s="461" t="s">
        <v>987</v>
      </c>
      <c r="P95" s="521" t="s">
        <v>988</v>
      </c>
    </row>
    <row r="96" spans="1:16" s="469" customFormat="1" ht="114.75" customHeight="1">
      <c r="A96" s="458">
        <v>93</v>
      </c>
      <c r="B96" s="459" t="s">
        <v>898</v>
      </c>
      <c r="C96" s="461" t="s">
        <v>989</v>
      </c>
      <c r="D96" s="521" t="s">
        <v>990</v>
      </c>
      <c r="E96" s="521" t="s">
        <v>670</v>
      </c>
      <c r="F96" s="521" t="s">
        <v>991</v>
      </c>
      <c r="G96" s="521" t="s">
        <v>992</v>
      </c>
      <c r="H96" s="521" t="s">
        <v>512</v>
      </c>
      <c r="I96" s="521" t="s">
        <v>993</v>
      </c>
      <c r="J96" s="521" t="s">
        <v>994</v>
      </c>
      <c r="K96" s="521" t="s">
        <v>454</v>
      </c>
      <c r="L96" s="461" t="s">
        <v>497</v>
      </c>
      <c r="M96" s="461" t="s">
        <v>995</v>
      </c>
      <c r="N96" s="523" t="s">
        <v>412</v>
      </c>
      <c r="O96" s="461" t="s">
        <v>579</v>
      </c>
      <c r="P96" s="521" t="s">
        <v>412</v>
      </c>
    </row>
    <row r="97" spans="1:16" s="469" customFormat="1" ht="226.5" customHeight="1">
      <c r="A97" s="461">
        <v>94</v>
      </c>
      <c r="B97" s="459" t="s">
        <v>898</v>
      </c>
      <c r="C97" s="461" t="s">
        <v>989</v>
      </c>
      <c r="D97" s="521" t="s">
        <v>990</v>
      </c>
      <c r="E97" s="521" t="s">
        <v>670</v>
      </c>
      <c r="F97" s="521" t="s">
        <v>991</v>
      </c>
      <c r="G97" s="521" t="s">
        <v>412</v>
      </c>
      <c r="H97" s="521" t="s">
        <v>479</v>
      </c>
      <c r="I97" s="521" t="s">
        <v>996</v>
      </c>
      <c r="J97" s="521" t="s">
        <v>997</v>
      </c>
      <c r="K97" s="521" t="s">
        <v>412</v>
      </c>
      <c r="L97" s="461" t="s">
        <v>883</v>
      </c>
      <c r="M97" s="461" t="s">
        <v>485</v>
      </c>
      <c r="N97" s="518" t="s">
        <v>412</v>
      </c>
      <c r="O97" s="461" t="s">
        <v>467</v>
      </c>
      <c r="P97" s="521" t="s">
        <v>412</v>
      </c>
    </row>
    <row r="98" spans="1:16" s="469" customFormat="1" ht="223.5" customHeight="1">
      <c r="A98" s="458">
        <v>95</v>
      </c>
      <c r="B98" s="459" t="s">
        <v>458</v>
      </c>
      <c r="C98" s="461" t="s">
        <v>825</v>
      </c>
      <c r="D98" s="521" t="s">
        <v>826</v>
      </c>
      <c r="E98" s="521" t="s">
        <v>827</v>
      </c>
      <c r="F98" s="521" t="s">
        <v>828</v>
      </c>
      <c r="G98" s="521" t="s">
        <v>412</v>
      </c>
      <c r="H98" s="521" t="s">
        <v>479</v>
      </c>
      <c r="I98" s="521" t="s">
        <v>998</v>
      </c>
      <c r="J98" s="521" t="s">
        <v>999</v>
      </c>
      <c r="K98" s="521" t="s">
        <v>412</v>
      </c>
      <c r="L98" s="461" t="s">
        <v>883</v>
      </c>
      <c r="M98" s="461" t="s">
        <v>485</v>
      </c>
      <c r="N98" s="518" t="s">
        <v>412</v>
      </c>
      <c r="O98" s="461" t="s">
        <v>467</v>
      </c>
      <c r="P98" s="521" t="s">
        <v>412</v>
      </c>
    </row>
    <row r="99" spans="1:16" s="469" customFormat="1" ht="90.75" customHeight="1">
      <c r="A99" s="461">
        <v>96</v>
      </c>
      <c r="B99" s="459" t="s">
        <v>1000</v>
      </c>
      <c r="C99" s="461" t="s">
        <v>1001</v>
      </c>
      <c r="D99" s="521" t="s">
        <v>1002</v>
      </c>
      <c r="E99" s="521" t="s">
        <v>1003</v>
      </c>
      <c r="F99" s="521" t="s">
        <v>1004</v>
      </c>
      <c r="G99" s="521" t="s">
        <v>1005</v>
      </c>
      <c r="H99" s="521" t="s">
        <v>512</v>
      </c>
      <c r="I99" s="521" t="s">
        <v>1006</v>
      </c>
      <c r="J99" s="521" t="s">
        <v>999</v>
      </c>
      <c r="K99" s="521" t="s">
        <v>476</v>
      </c>
      <c r="L99" s="461" t="s">
        <v>497</v>
      </c>
      <c r="M99" s="461" t="s">
        <v>1007</v>
      </c>
      <c r="N99" s="523" t="s">
        <v>412</v>
      </c>
      <c r="O99" s="461" t="s">
        <v>467</v>
      </c>
      <c r="P99" s="521" t="s">
        <v>412</v>
      </c>
    </row>
    <row r="100" spans="1:16" s="468" customFormat="1" ht="227.25" customHeight="1">
      <c r="A100" s="458">
        <v>97</v>
      </c>
      <c r="B100" s="459" t="s">
        <v>468</v>
      </c>
      <c r="C100" s="462" t="s">
        <v>1008</v>
      </c>
      <c r="D100" s="530" t="s">
        <v>1009</v>
      </c>
      <c r="E100" s="530" t="s">
        <v>1010</v>
      </c>
      <c r="F100" s="530" t="s">
        <v>1011</v>
      </c>
      <c r="G100" s="530" t="s">
        <v>1012</v>
      </c>
      <c r="H100" s="530" t="s">
        <v>512</v>
      </c>
      <c r="I100" s="530" t="s">
        <v>1013</v>
      </c>
      <c r="J100" s="530" t="s">
        <v>1014</v>
      </c>
      <c r="K100" s="530" t="s">
        <v>1015</v>
      </c>
      <c r="L100" s="462" t="s">
        <v>497</v>
      </c>
      <c r="M100" s="462" t="s">
        <v>1016</v>
      </c>
      <c r="N100" s="519" t="s">
        <v>412</v>
      </c>
      <c r="O100" s="462" t="s">
        <v>579</v>
      </c>
      <c r="P100" s="530" t="s">
        <v>412</v>
      </c>
    </row>
    <row r="101" spans="1:16" s="468" customFormat="1" ht="192.75" customHeight="1">
      <c r="A101" s="461">
        <v>98</v>
      </c>
      <c r="B101" s="459" t="s">
        <v>468</v>
      </c>
      <c r="C101" s="462" t="s">
        <v>1008</v>
      </c>
      <c r="D101" s="530" t="s">
        <v>1009</v>
      </c>
      <c r="E101" s="530" t="s">
        <v>1010</v>
      </c>
      <c r="F101" s="530" t="s">
        <v>1011</v>
      </c>
      <c r="G101" s="530" t="s">
        <v>412</v>
      </c>
      <c r="H101" s="530" t="s">
        <v>479</v>
      </c>
      <c r="I101" s="530" t="s">
        <v>1017</v>
      </c>
      <c r="J101" s="530" t="s">
        <v>1018</v>
      </c>
      <c r="K101" s="530" t="s">
        <v>412</v>
      </c>
      <c r="L101" s="462" t="s">
        <v>883</v>
      </c>
      <c r="M101" s="462" t="s">
        <v>1019</v>
      </c>
      <c r="N101" s="519" t="s">
        <v>412</v>
      </c>
      <c r="O101" s="462" t="s">
        <v>579</v>
      </c>
      <c r="P101" s="530" t="s">
        <v>412</v>
      </c>
    </row>
    <row r="102" spans="1:16" s="468" customFormat="1" ht="31.5" customHeight="1">
      <c r="A102" s="458">
        <v>99</v>
      </c>
      <c r="B102" s="459" t="s">
        <v>468</v>
      </c>
      <c r="C102" s="458" t="s">
        <v>1020</v>
      </c>
      <c r="D102" s="514" t="s">
        <v>1021</v>
      </c>
      <c r="E102" s="514" t="s">
        <v>1022</v>
      </c>
      <c r="F102" s="530" t="s">
        <v>1011</v>
      </c>
      <c r="G102" s="514" t="s">
        <v>1023</v>
      </c>
      <c r="H102" s="514" t="s">
        <v>1024</v>
      </c>
      <c r="I102" s="514" t="s">
        <v>1025</v>
      </c>
      <c r="J102" s="514" t="s">
        <v>1026</v>
      </c>
      <c r="K102" s="514" t="s">
        <v>1015</v>
      </c>
      <c r="L102" s="458" t="s">
        <v>497</v>
      </c>
      <c r="M102" s="462" t="s">
        <v>850</v>
      </c>
      <c r="N102" s="519" t="s">
        <v>412</v>
      </c>
      <c r="O102" s="462" t="s">
        <v>467</v>
      </c>
      <c r="P102" s="530" t="s">
        <v>412</v>
      </c>
    </row>
    <row r="103" spans="1:16" s="468" customFormat="1" ht="31.5" customHeight="1">
      <c r="A103" s="461">
        <v>100</v>
      </c>
      <c r="B103" s="459" t="s">
        <v>468</v>
      </c>
      <c r="C103" s="458" t="s">
        <v>1020</v>
      </c>
      <c r="D103" s="514" t="s">
        <v>1021</v>
      </c>
      <c r="E103" s="514" t="s">
        <v>1022</v>
      </c>
      <c r="F103" s="530" t="s">
        <v>1011</v>
      </c>
      <c r="G103" s="514" t="s">
        <v>1023</v>
      </c>
      <c r="H103" s="514" t="s">
        <v>479</v>
      </c>
      <c r="I103" s="514" t="s">
        <v>1027</v>
      </c>
      <c r="J103" s="514" t="s">
        <v>1026</v>
      </c>
      <c r="K103" s="514" t="s">
        <v>412</v>
      </c>
      <c r="L103" s="458" t="s">
        <v>497</v>
      </c>
      <c r="M103" s="462" t="s">
        <v>485</v>
      </c>
      <c r="N103" s="519" t="s">
        <v>412</v>
      </c>
      <c r="O103" s="462" t="s">
        <v>467</v>
      </c>
      <c r="P103" s="530" t="s">
        <v>412</v>
      </c>
    </row>
    <row r="104" spans="1:16" s="468" customFormat="1" ht="40.5" customHeight="1">
      <c r="A104" s="458">
        <v>101</v>
      </c>
      <c r="B104" s="459" t="s">
        <v>458</v>
      </c>
      <c r="C104" s="461" t="s">
        <v>832</v>
      </c>
      <c r="D104" s="521" t="s">
        <v>833</v>
      </c>
      <c r="E104" s="521" t="s">
        <v>834</v>
      </c>
      <c r="F104" s="521" t="s">
        <v>1028</v>
      </c>
      <c r="G104" s="514" t="s">
        <v>412</v>
      </c>
      <c r="H104" s="521" t="s">
        <v>479</v>
      </c>
      <c r="I104" s="521" t="s">
        <v>1029</v>
      </c>
      <c r="J104" s="521" t="s">
        <v>838</v>
      </c>
      <c r="K104" s="521" t="s">
        <v>412</v>
      </c>
      <c r="L104" s="461" t="s">
        <v>497</v>
      </c>
      <c r="M104" s="462" t="s">
        <v>485</v>
      </c>
      <c r="N104" s="519" t="s">
        <v>412</v>
      </c>
      <c r="O104" s="462" t="s">
        <v>467</v>
      </c>
      <c r="P104" s="530" t="s">
        <v>412</v>
      </c>
    </row>
    <row r="105" spans="1:16" s="468" customFormat="1" ht="40.5" customHeight="1">
      <c r="A105" s="461">
        <v>102</v>
      </c>
      <c r="B105" s="459" t="s">
        <v>604</v>
      </c>
      <c r="C105" s="458" t="s">
        <v>1030</v>
      </c>
      <c r="D105" s="530" t="s">
        <v>1031</v>
      </c>
      <c r="E105" s="530" t="s">
        <v>655</v>
      </c>
      <c r="F105" s="530" t="s">
        <v>1032</v>
      </c>
      <c r="G105" s="514" t="s">
        <v>1033</v>
      </c>
      <c r="H105" s="530" t="s">
        <v>512</v>
      </c>
      <c r="I105" s="530" t="s">
        <v>1034</v>
      </c>
      <c r="J105" s="530" t="s">
        <v>1035</v>
      </c>
      <c r="K105" s="530" t="s">
        <v>454</v>
      </c>
      <c r="L105" s="461" t="s">
        <v>497</v>
      </c>
      <c r="M105" s="462" t="s">
        <v>850</v>
      </c>
      <c r="N105" s="518" t="s">
        <v>412</v>
      </c>
      <c r="O105" s="461" t="s">
        <v>412</v>
      </c>
      <c r="P105" s="521" t="s">
        <v>412</v>
      </c>
    </row>
    <row r="106" spans="1:16" s="468" customFormat="1" ht="62.25" customHeight="1">
      <c r="A106" s="458">
        <v>103</v>
      </c>
      <c r="B106" s="459" t="s">
        <v>604</v>
      </c>
      <c r="C106" s="461" t="s">
        <v>1036</v>
      </c>
      <c r="D106" s="521" t="s">
        <v>1037</v>
      </c>
      <c r="E106" s="521" t="s">
        <v>1038</v>
      </c>
      <c r="F106" s="521" t="s">
        <v>1032</v>
      </c>
      <c r="G106" s="514" t="s">
        <v>1039</v>
      </c>
      <c r="H106" s="521" t="s">
        <v>512</v>
      </c>
      <c r="I106" s="521" t="s">
        <v>1034</v>
      </c>
      <c r="J106" s="521" t="s">
        <v>1040</v>
      </c>
      <c r="K106" s="521" t="s">
        <v>454</v>
      </c>
      <c r="L106" s="461" t="s">
        <v>497</v>
      </c>
      <c r="M106" s="458" t="s">
        <v>1041</v>
      </c>
      <c r="N106" s="518" t="s">
        <v>412</v>
      </c>
      <c r="O106" s="461" t="s">
        <v>579</v>
      </c>
      <c r="P106" s="521" t="s">
        <v>412</v>
      </c>
    </row>
    <row r="107" spans="1:16" s="468" customFormat="1" ht="62.25" customHeight="1">
      <c r="A107" s="458">
        <v>104</v>
      </c>
      <c r="B107" s="459">
        <v>9.5</v>
      </c>
      <c r="C107" s="461" t="s">
        <v>1042</v>
      </c>
      <c r="D107" s="521" t="s">
        <v>1043</v>
      </c>
      <c r="E107" s="521" t="s">
        <v>1044</v>
      </c>
      <c r="F107" s="521" t="s">
        <v>643</v>
      </c>
      <c r="G107" s="521" t="s">
        <v>1045</v>
      </c>
      <c r="H107" s="521" t="s">
        <v>512</v>
      </c>
      <c r="I107" s="521" t="s">
        <v>1046</v>
      </c>
      <c r="J107" s="521" t="s">
        <v>1047</v>
      </c>
      <c r="K107" s="521" t="s">
        <v>476</v>
      </c>
      <c r="L107" s="461" t="s">
        <v>497</v>
      </c>
      <c r="M107" s="462" t="s">
        <v>1048</v>
      </c>
      <c r="N107" s="519" t="s">
        <v>412</v>
      </c>
      <c r="O107" s="462" t="s">
        <v>1049</v>
      </c>
      <c r="P107" s="530" t="s">
        <v>412</v>
      </c>
    </row>
    <row r="108" spans="1:16" s="469" customFormat="1" ht="213.75">
      <c r="A108" s="461">
        <v>105</v>
      </c>
      <c r="B108" s="459" t="s">
        <v>458</v>
      </c>
      <c r="C108" s="461" t="s">
        <v>560</v>
      </c>
      <c r="D108" s="521" t="s">
        <v>561</v>
      </c>
      <c r="E108" s="521" t="s">
        <v>562</v>
      </c>
      <c r="F108" s="521" t="s">
        <v>556</v>
      </c>
      <c r="G108" s="521" t="s">
        <v>412</v>
      </c>
      <c r="H108" s="521" t="s">
        <v>479</v>
      </c>
      <c r="I108" s="521" t="s">
        <v>1050</v>
      </c>
      <c r="J108" s="521" t="s">
        <v>1051</v>
      </c>
      <c r="K108" s="521" t="s">
        <v>412</v>
      </c>
      <c r="L108" s="461" t="s">
        <v>481</v>
      </c>
      <c r="M108" s="461" t="s">
        <v>485</v>
      </c>
      <c r="N108" s="518" t="s">
        <v>412</v>
      </c>
      <c r="O108" s="461" t="s">
        <v>467</v>
      </c>
      <c r="P108" s="521" t="s">
        <v>412</v>
      </c>
    </row>
    <row r="109" spans="1:16" s="469" customFormat="1" ht="247.5">
      <c r="A109" s="458">
        <v>106</v>
      </c>
      <c r="B109" s="459" t="s">
        <v>1052</v>
      </c>
      <c r="C109" s="461" t="s">
        <v>1053</v>
      </c>
      <c r="D109" s="521" t="s">
        <v>1054</v>
      </c>
      <c r="E109" s="521" t="s">
        <v>1055</v>
      </c>
      <c r="F109" s="521" t="s">
        <v>1056</v>
      </c>
      <c r="G109" s="521" t="s">
        <v>1057</v>
      </c>
      <c r="H109" s="521" t="s">
        <v>973</v>
      </c>
      <c r="I109" s="521" t="s">
        <v>1058</v>
      </c>
      <c r="J109" s="521" t="s">
        <v>559</v>
      </c>
      <c r="K109" s="521" t="s">
        <v>1059</v>
      </c>
      <c r="L109" s="458" t="s">
        <v>1060</v>
      </c>
      <c r="M109" s="458" t="s">
        <v>1061</v>
      </c>
      <c r="N109" s="523">
        <v>4050</v>
      </c>
      <c r="O109" s="458" t="s">
        <v>1062</v>
      </c>
      <c r="P109" s="530" t="s">
        <v>1063</v>
      </c>
    </row>
    <row r="110" spans="1:16" s="468" customFormat="1" ht="242.25" customHeight="1" thickBot="1">
      <c r="A110" s="470">
        <v>107</v>
      </c>
      <c r="B110" s="471" t="s">
        <v>458</v>
      </c>
      <c r="C110" s="472" t="s">
        <v>1064</v>
      </c>
      <c r="D110" s="531" t="s">
        <v>1065</v>
      </c>
      <c r="E110" s="535" t="s">
        <v>1066</v>
      </c>
      <c r="F110" s="531" t="s">
        <v>828</v>
      </c>
      <c r="G110" s="535" t="s">
        <v>1067</v>
      </c>
      <c r="H110" s="531" t="s">
        <v>512</v>
      </c>
      <c r="I110" s="535" t="s">
        <v>1068</v>
      </c>
      <c r="J110" s="531" t="s">
        <v>1069</v>
      </c>
      <c r="K110" s="531" t="s">
        <v>454</v>
      </c>
      <c r="L110" s="472" t="s">
        <v>497</v>
      </c>
      <c r="M110" s="470" t="s">
        <v>1070</v>
      </c>
      <c r="N110" s="525" t="s">
        <v>412</v>
      </c>
      <c r="O110" s="473" t="s">
        <v>1071</v>
      </c>
      <c r="P110" s="531" t="s">
        <v>412</v>
      </c>
    </row>
    <row r="111" spans="1:16" s="468" customFormat="1" ht="213.75">
      <c r="A111" s="474">
        <v>108</v>
      </c>
      <c r="B111" s="475" t="s">
        <v>1072</v>
      </c>
      <c r="C111" s="474" t="s">
        <v>1073</v>
      </c>
      <c r="D111" s="532" t="s">
        <v>1074</v>
      </c>
      <c r="E111" s="532" t="s">
        <v>1075</v>
      </c>
      <c r="F111" s="532" t="s">
        <v>1076</v>
      </c>
      <c r="G111" s="532" t="s">
        <v>1077</v>
      </c>
      <c r="H111" s="532" t="s">
        <v>512</v>
      </c>
      <c r="I111" s="532" t="s">
        <v>1078</v>
      </c>
      <c r="J111" s="532" t="s">
        <v>1079</v>
      </c>
      <c r="K111" s="532" t="s">
        <v>476</v>
      </c>
      <c r="L111" s="474" t="s">
        <v>773</v>
      </c>
      <c r="M111" s="474" t="s">
        <v>1080</v>
      </c>
      <c r="N111" s="526" t="s">
        <v>412</v>
      </c>
      <c r="O111" s="474" t="s">
        <v>1081</v>
      </c>
      <c r="P111" s="532" t="s">
        <v>478</v>
      </c>
    </row>
    <row r="112" spans="1:16" s="468" customFormat="1" ht="48" customHeight="1">
      <c r="A112" s="462">
        <v>109</v>
      </c>
      <c r="B112" s="459" t="s">
        <v>1082</v>
      </c>
      <c r="C112" s="462" t="s">
        <v>1083</v>
      </c>
      <c r="D112" s="530" t="s">
        <v>1084</v>
      </c>
      <c r="E112" s="530" t="s">
        <v>1085</v>
      </c>
      <c r="F112" s="530" t="s">
        <v>1086</v>
      </c>
      <c r="G112" s="530" t="s">
        <v>1087</v>
      </c>
      <c r="H112" s="530" t="s">
        <v>512</v>
      </c>
      <c r="I112" s="530" t="s">
        <v>1088</v>
      </c>
      <c r="J112" s="530" t="s">
        <v>484</v>
      </c>
      <c r="K112" s="530" t="s">
        <v>476</v>
      </c>
      <c r="L112" s="462" t="s">
        <v>536</v>
      </c>
      <c r="M112" s="462" t="s">
        <v>850</v>
      </c>
      <c r="N112" s="523" t="s">
        <v>412</v>
      </c>
      <c r="O112" s="467" t="s">
        <v>412</v>
      </c>
      <c r="P112" s="523" t="s">
        <v>412</v>
      </c>
    </row>
    <row r="113" spans="1:16" s="468" customFormat="1" ht="45">
      <c r="A113" s="462">
        <v>110</v>
      </c>
      <c r="B113" s="459" t="s">
        <v>458</v>
      </c>
      <c r="C113" s="458" t="s">
        <v>691</v>
      </c>
      <c r="D113" s="514" t="s">
        <v>692</v>
      </c>
      <c r="E113" s="514" t="s">
        <v>693</v>
      </c>
      <c r="F113" s="514" t="s">
        <v>694</v>
      </c>
      <c r="G113" s="514" t="s">
        <v>695</v>
      </c>
      <c r="H113" s="514" t="s">
        <v>479</v>
      </c>
      <c r="I113" s="514" t="s">
        <v>1089</v>
      </c>
      <c r="J113" s="514" t="s">
        <v>1040</v>
      </c>
      <c r="K113" s="521" t="s">
        <v>412</v>
      </c>
      <c r="L113" s="461" t="s">
        <v>497</v>
      </c>
      <c r="M113" s="462" t="s">
        <v>485</v>
      </c>
      <c r="N113" s="519" t="s">
        <v>412</v>
      </c>
      <c r="O113" s="462" t="s">
        <v>467</v>
      </c>
      <c r="P113" s="530" t="s">
        <v>412</v>
      </c>
    </row>
    <row r="114" spans="1:16" s="468" customFormat="1" ht="48" customHeight="1">
      <c r="A114" s="462">
        <v>111</v>
      </c>
      <c r="B114" s="459" t="s">
        <v>468</v>
      </c>
      <c r="C114" s="461" t="s">
        <v>1090</v>
      </c>
      <c r="D114" s="521" t="s">
        <v>1091</v>
      </c>
      <c r="E114" s="521" t="s">
        <v>1092</v>
      </c>
      <c r="F114" s="521" t="s">
        <v>1093</v>
      </c>
      <c r="G114" s="521" t="s">
        <v>1094</v>
      </c>
      <c r="H114" s="521" t="s">
        <v>512</v>
      </c>
      <c r="I114" s="521" t="s">
        <v>1095</v>
      </c>
      <c r="J114" s="521" t="s">
        <v>1096</v>
      </c>
      <c r="K114" s="521" t="s">
        <v>476</v>
      </c>
      <c r="L114" s="461" t="s">
        <v>536</v>
      </c>
      <c r="M114" s="461" t="s">
        <v>1097</v>
      </c>
      <c r="N114" s="523" t="s">
        <v>412</v>
      </c>
      <c r="O114" s="461" t="s">
        <v>412</v>
      </c>
      <c r="P114" s="521" t="s">
        <v>412</v>
      </c>
    </row>
    <row r="115" spans="1:16" s="468" customFormat="1" ht="45">
      <c r="A115" s="462">
        <v>112</v>
      </c>
      <c r="B115" s="459" t="s">
        <v>604</v>
      </c>
      <c r="C115" s="476" t="s">
        <v>1098</v>
      </c>
      <c r="D115" s="514" t="s">
        <v>1099</v>
      </c>
      <c r="E115" s="514" t="s">
        <v>1003</v>
      </c>
      <c r="F115" s="514" t="s">
        <v>1100</v>
      </c>
      <c r="G115" s="514" t="s">
        <v>1101</v>
      </c>
      <c r="H115" s="514" t="s">
        <v>512</v>
      </c>
      <c r="I115" s="514" t="s">
        <v>1102</v>
      </c>
      <c r="J115" s="514" t="s">
        <v>1040</v>
      </c>
      <c r="K115" s="514" t="s">
        <v>1015</v>
      </c>
      <c r="L115" s="461" t="s">
        <v>497</v>
      </c>
      <c r="M115" s="458" t="s">
        <v>466</v>
      </c>
      <c r="N115" s="516" t="s">
        <v>412</v>
      </c>
      <c r="O115" s="458" t="s">
        <v>467</v>
      </c>
      <c r="P115" s="514" t="s">
        <v>412</v>
      </c>
    </row>
    <row r="116" spans="1:16" s="468" customFormat="1" ht="48" customHeight="1">
      <c r="A116" s="462">
        <v>113</v>
      </c>
      <c r="B116" s="459" t="s">
        <v>1103</v>
      </c>
      <c r="C116" s="458" t="s">
        <v>1104</v>
      </c>
      <c r="D116" s="514" t="s">
        <v>1105</v>
      </c>
      <c r="E116" s="514" t="s">
        <v>1106</v>
      </c>
      <c r="F116" s="514" t="s">
        <v>1107</v>
      </c>
      <c r="G116" s="514" t="s">
        <v>1108</v>
      </c>
      <c r="H116" s="514" t="s">
        <v>512</v>
      </c>
      <c r="I116" s="514" t="s">
        <v>1109</v>
      </c>
      <c r="J116" s="514" t="s">
        <v>1110</v>
      </c>
      <c r="K116" s="514" t="s">
        <v>476</v>
      </c>
      <c r="L116" s="458" t="s">
        <v>497</v>
      </c>
      <c r="M116" s="462" t="s">
        <v>850</v>
      </c>
      <c r="N116" s="522" t="s">
        <v>412</v>
      </c>
      <c r="O116" s="458" t="s">
        <v>412</v>
      </c>
      <c r="P116" s="514" t="s">
        <v>412</v>
      </c>
    </row>
    <row r="117" spans="1:16" s="468" customFormat="1" ht="48" customHeight="1">
      <c r="A117" s="462">
        <v>114</v>
      </c>
      <c r="B117" s="459" t="s">
        <v>1103</v>
      </c>
      <c r="C117" s="458" t="s">
        <v>1111</v>
      </c>
      <c r="D117" s="514" t="s">
        <v>1112</v>
      </c>
      <c r="E117" s="514" t="s">
        <v>1113</v>
      </c>
      <c r="F117" s="514" t="s">
        <v>1114</v>
      </c>
      <c r="G117" s="530" t="s">
        <v>1115</v>
      </c>
      <c r="H117" s="514" t="s">
        <v>512</v>
      </c>
      <c r="I117" s="514" t="s">
        <v>1116</v>
      </c>
      <c r="J117" s="514" t="s">
        <v>1117</v>
      </c>
      <c r="K117" s="514" t="s">
        <v>476</v>
      </c>
      <c r="L117" s="458" t="s">
        <v>497</v>
      </c>
      <c r="M117" s="462" t="s">
        <v>1118</v>
      </c>
      <c r="N117" s="527"/>
      <c r="O117" s="459"/>
      <c r="P117" s="528"/>
    </row>
    <row r="118" spans="1:16" s="468" customFormat="1" ht="47.25" customHeight="1">
      <c r="A118" s="462">
        <v>114</v>
      </c>
      <c r="B118" s="459" t="s">
        <v>727</v>
      </c>
      <c r="C118" s="458" t="s">
        <v>1119</v>
      </c>
      <c r="D118" s="514" t="s">
        <v>1120</v>
      </c>
      <c r="E118" s="514" t="s">
        <v>1121</v>
      </c>
      <c r="F118" s="514" t="s">
        <v>1122</v>
      </c>
      <c r="G118" s="514" t="s">
        <v>1123</v>
      </c>
      <c r="H118" s="514" t="s">
        <v>973</v>
      </c>
      <c r="I118" s="514" t="s">
        <v>1124</v>
      </c>
      <c r="J118" s="514" t="s">
        <v>559</v>
      </c>
      <c r="K118" s="514" t="s">
        <v>412</v>
      </c>
      <c r="L118" s="458" t="s">
        <v>466</v>
      </c>
      <c r="M118" s="460" t="s">
        <v>412</v>
      </c>
      <c r="N118" s="468" t="s">
        <v>412</v>
      </c>
      <c r="O118" s="458" t="s">
        <v>467</v>
      </c>
      <c r="P118" s="514" t="s">
        <v>412</v>
      </c>
    </row>
    <row r="119" spans="1:16" s="468" customFormat="1" ht="222.75" customHeight="1">
      <c r="A119" s="462">
        <v>115</v>
      </c>
      <c r="B119" s="459" t="s">
        <v>604</v>
      </c>
      <c r="C119" s="461" t="s">
        <v>1125</v>
      </c>
      <c r="D119" s="514" t="s">
        <v>1126</v>
      </c>
      <c r="E119" s="514" t="s">
        <v>1127</v>
      </c>
      <c r="F119" s="514" t="s">
        <v>1100</v>
      </c>
      <c r="G119" s="521" t="s">
        <v>1128</v>
      </c>
      <c r="H119" s="514" t="s">
        <v>512</v>
      </c>
      <c r="I119" s="514" t="s">
        <v>1129</v>
      </c>
      <c r="J119" s="514" t="s">
        <v>776</v>
      </c>
      <c r="K119" s="514" t="s">
        <v>1015</v>
      </c>
      <c r="L119" s="458" t="s">
        <v>773</v>
      </c>
      <c r="M119" s="458" t="s">
        <v>1130</v>
      </c>
      <c r="N119" s="522">
        <v>3.1</v>
      </c>
      <c r="O119" s="458" t="s">
        <v>1131</v>
      </c>
      <c r="P119" s="514" t="s">
        <v>1132</v>
      </c>
    </row>
    <row r="120" spans="1:16" s="468" customFormat="1" ht="81" customHeight="1">
      <c r="A120" s="462">
        <v>116</v>
      </c>
      <c r="B120" s="459" t="s">
        <v>604</v>
      </c>
      <c r="C120" s="477" t="s">
        <v>1133</v>
      </c>
      <c r="D120" s="539" t="s">
        <v>1134</v>
      </c>
      <c r="E120" s="530" t="s">
        <v>1135</v>
      </c>
      <c r="F120" s="539" t="s">
        <v>1136</v>
      </c>
      <c r="G120" s="514" t="s">
        <v>1137</v>
      </c>
      <c r="H120" s="514" t="s">
        <v>973</v>
      </c>
      <c r="I120" s="514" t="s">
        <v>1138</v>
      </c>
      <c r="J120" s="514" t="s">
        <v>681</v>
      </c>
      <c r="K120" s="514" t="s">
        <v>412</v>
      </c>
      <c r="L120" s="458" t="s">
        <v>497</v>
      </c>
      <c r="M120" s="458" t="s">
        <v>1139</v>
      </c>
      <c r="N120" s="522" t="s">
        <v>412</v>
      </c>
      <c r="O120" s="458" t="s">
        <v>467</v>
      </c>
      <c r="P120" s="514" t="s">
        <v>412</v>
      </c>
    </row>
    <row r="121" spans="1:16" s="468" customFormat="1" ht="81" customHeight="1">
      <c r="A121" s="462">
        <v>117</v>
      </c>
      <c r="B121" s="459" t="s">
        <v>468</v>
      </c>
      <c r="C121" s="458" t="s">
        <v>1140</v>
      </c>
      <c r="D121" s="539" t="s">
        <v>1141</v>
      </c>
      <c r="E121" s="530" t="s">
        <v>1142</v>
      </c>
      <c r="F121" s="539" t="s">
        <v>1143</v>
      </c>
      <c r="G121" s="514" t="s">
        <v>1144</v>
      </c>
      <c r="H121" s="514" t="s">
        <v>512</v>
      </c>
      <c r="I121" s="514" t="s">
        <v>1138</v>
      </c>
      <c r="J121" s="514" t="s">
        <v>1145</v>
      </c>
      <c r="K121" s="521" t="s">
        <v>1015</v>
      </c>
      <c r="L121" s="458" t="s">
        <v>497</v>
      </c>
      <c r="M121" s="458" t="s">
        <v>466</v>
      </c>
      <c r="N121" s="522" t="s">
        <v>412</v>
      </c>
      <c r="O121" s="458" t="s">
        <v>467</v>
      </c>
      <c r="P121" s="514" t="s">
        <v>412</v>
      </c>
    </row>
    <row r="122" spans="1:16" s="468" customFormat="1" ht="58.5" customHeight="1">
      <c r="A122" s="462">
        <v>118</v>
      </c>
      <c r="B122" s="459" t="s">
        <v>1103</v>
      </c>
      <c r="C122" s="458" t="s">
        <v>1146</v>
      </c>
      <c r="D122" s="514" t="s">
        <v>1147</v>
      </c>
      <c r="E122" s="514" t="s">
        <v>1148</v>
      </c>
      <c r="F122" s="514" t="s">
        <v>1149</v>
      </c>
      <c r="G122" s="540" t="s">
        <v>1150</v>
      </c>
      <c r="H122" s="514" t="s">
        <v>512</v>
      </c>
      <c r="I122" s="514" t="s">
        <v>1151</v>
      </c>
      <c r="J122" s="514" t="s">
        <v>1152</v>
      </c>
      <c r="K122" s="514" t="s">
        <v>476</v>
      </c>
      <c r="L122" s="458" t="s">
        <v>497</v>
      </c>
      <c r="M122" s="458" t="s">
        <v>466</v>
      </c>
      <c r="N122" s="522" t="s">
        <v>412</v>
      </c>
      <c r="O122" s="458" t="s">
        <v>467</v>
      </c>
      <c r="P122" s="514" t="s">
        <v>412</v>
      </c>
    </row>
    <row r="123" spans="1:16" s="468" customFormat="1" ht="95.25" customHeight="1">
      <c r="A123" s="462">
        <v>119</v>
      </c>
      <c r="B123" s="459" t="s">
        <v>628</v>
      </c>
      <c r="C123" s="461" t="s">
        <v>873</v>
      </c>
      <c r="D123" s="514" t="s">
        <v>874</v>
      </c>
      <c r="E123" s="514" t="s">
        <v>875</v>
      </c>
      <c r="F123" s="514" t="s">
        <v>1153</v>
      </c>
      <c r="G123" s="521" t="s">
        <v>412</v>
      </c>
      <c r="H123" s="514" t="s">
        <v>479</v>
      </c>
      <c r="I123" s="514" t="s">
        <v>1154</v>
      </c>
      <c r="J123" s="514" t="s">
        <v>785</v>
      </c>
      <c r="K123" s="514" t="s">
        <v>412</v>
      </c>
      <c r="L123" s="458" t="s">
        <v>777</v>
      </c>
      <c r="M123" s="458" t="s">
        <v>1155</v>
      </c>
      <c r="N123" s="522" t="s">
        <v>412</v>
      </c>
      <c r="O123" s="458" t="s">
        <v>1049</v>
      </c>
      <c r="P123" s="514" t="s">
        <v>412</v>
      </c>
    </row>
    <row r="124" spans="1:16" s="468" customFormat="1" ht="58.5" customHeight="1">
      <c r="A124" s="462">
        <v>120</v>
      </c>
      <c r="B124" s="459" t="s">
        <v>468</v>
      </c>
      <c r="C124" s="458" t="s">
        <v>1156</v>
      </c>
      <c r="D124" s="514" t="s">
        <v>1157</v>
      </c>
      <c r="E124" s="514" t="s">
        <v>1158</v>
      </c>
      <c r="F124" s="539" t="s">
        <v>1159</v>
      </c>
      <c r="G124" s="514" t="s">
        <v>1160</v>
      </c>
      <c r="H124" s="514" t="s">
        <v>512</v>
      </c>
      <c r="I124" s="514" t="s">
        <v>1161</v>
      </c>
      <c r="J124" s="514" t="s">
        <v>1162</v>
      </c>
      <c r="K124" s="514" t="s">
        <v>1015</v>
      </c>
      <c r="L124" s="458" t="s">
        <v>497</v>
      </c>
      <c r="M124" s="462" t="s">
        <v>1163</v>
      </c>
      <c r="N124" s="520" t="s">
        <v>412</v>
      </c>
      <c r="O124" s="458" t="s">
        <v>1049</v>
      </c>
      <c r="P124" s="514" t="s">
        <v>412</v>
      </c>
    </row>
    <row r="125" spans="1:16" s="468" customFormat="1" ht="51" customHeight="1">
      <c r="A125" s="462">
        <v>121</v>
      </c>
      <c r="B125" s="459" t="s">
        <v>468</v>
      </c>
      <c r="C125" s="458" t="s">
        <v>1164</v>
      </c>
      <c r="D125" s="539" t="s">
        <v>1165</v>
      </c>
      <c r="E125" s="530" t="s">
        <v>1166</v>
      </c>
      <c r="F125" s="539" t="s">
        <v>1143</v>
      </c>
      <c r="G125" s="514" t="s">
        <v>1167</v>
      </c>
      <c r="H125" s="514" t="s">
        <v>512</v>
      </c>
      <c r="I125" s="514" t="s">
        <v>1161</v>
      </c>
      <c r="J125" s="514" t="s">
        <v>559</v>
      </c>
      <c r="K125" s="514" t="s">
        <v>1015</v>
      </c>
      <c r="L125" s="458" t="s">
        <v>497</v>
      </c>
      <c r="M125" s="458" t="s">
        <v>1168</v>
      </c>
      <c r="N125" s="522" t="s">
        <v>412</v>
      </c>
      <c r="O125" s="458" t="s">
        <v>1049</v>
      </c>
      <c r="P125" s="514" t="s">
        <v>412</v>
      </c>
    </row>
    <row r="126" spans="1:16" s="468" customFormat="1" ht="81" customHeight="1">
      <c r="A126" s="462">
        <v>122</v>
      </c>
      <c r="B126" s="459" t="s">
        <v>1169</v>
      </c>
      <c r="C126" s="458" t="s">
        <v>1170</v>
      </c>
      <c r="D126" s="514" t="s">
        <v>1171</v>
      </c>
      <c r="E126" s="514" t="s">
        <v>1172</v>
      </c>
      <c r="F126" s="514" t="s">
        <v>1173</v>
      </c>
      <c r="G126" s="514" t="s">
        <v>1174</v>
      </c>
      <c r="H126" s="514" t="s">
        <v>512</v>
      </c>
      <c r="I126" s="514" t="s">
        <v>1175</v>
      </c>
      <c r="J126" s="514" t="s">
        <v>785</v>
      </c>
      <c r="K126" s="514" t="s">
        <v>476</v>
      </c>
      <c r="L126" s="458" t="s">
        <v>773</v>
      </c>
      <c r="M126" s="461" t="s">
        <v>1176</v>
      </c>
      <c r="N126" s="522" t="s">
        <v>412</v>
      </c>
      <c r="O126" s="461" t="s">
        <v>1177</v>
      </c>
      <c r="P126" s="521" t="s">
        <v>1178</v>
      </c>
    </row>
    <row r="127" spans="1:16" s="468" customFormat="1" ht="86.25" customHeight="1">
      <c r="A127" s="462">
        <v>123</v>
      </c>
      <c r="B127" s="459" t="s">
        <v>458</v>
      </c>
      <c r="C127" s="458" t="s">
        <v>1179</v>
      </c>
      <c r="D127" s="514" t="s">
        <v>1180</v>
      </c>
      <c r="E127" s="514" t="s">
        <v>816</v>
      </c>
      <c r="F127" s="514" t="s">
        <v>1181</v>
      </c>
      <c r="G127" s="514" t="s">
        <v>1182</v>
      </c>
      <c r="H127" s="514" t="s">
        <v>1183</v>
      </c>
      <c r="I127" s="514" t="s">
        <v>1184</v>
      </c>
      <c r="J127" s="514" t="s">
        <v>1110</v>
      </c>
      <c r="K127" s="521" t="s">
        <v>454</v>
      </c>
      <c r="L127" s="461" t="s">
        <v>536</v>
      </c>
      <c r="M127" s="458" t="s">
        <v>466</v>
      </c>
      <c r="N127" s="519" t="s">
        <v>412</v>
      </c>
      <c r="O127" s="462" t="s">
        <v>467</v>
      </c>
      <c r="P127" s="530" t="s">
        <v>412</v>
      </c>
    </row>
    <row r="128" spans="1:16" s="468" customFormat="1" ht="86.25" customHeight="1">
      <c r="A128" s="462">
        <v>124</v>
      </c>
      <c r="B128" s="459" t="s">
        <v>458</v>
      </c>
      <c r="C128" s="458" t="s">
        <v>1185</v>
      </c>
      <c r="D128" s="545" t="s">
        <v>1186</v>
      </c>
      <c r="E128" s="521" t="s">
        <v>471</v>
      </c>
      <c r="F128" s="541" t="s">
        <v>1187</v>
      </c>
      <c r="G128" s="514" t="s">
        <v>1188</v>
      </c>
      <c r="H128" s="514" t="s">
        <v>1183</v>
      </c>
      <c r="I128" s="514" t="s">
        <v>1184</v>
      </c>
      <c r="J128" s="514" t="s">
        <v>651</v>
      </c>
      <c r="K128" s="521" t="s">
        <v>454</v>
      </c>
      <c r="L128" s="461" t="s">
        <v>536</v>
      </c>
      <c r="M128" s="458" t="s">
        <v>1189</v>
      </c>
      <c r="N128" s="518" t="s">
        <v>412</v>
      </c>
      <c r="O128" s="461" t="s">
        <v>467</v>
      </c>
      <c r="P128" s="521" t="s">
        <v>412</v>
      </c>
    </row>
    <row r="129" spans="1:16" s="468" customFormat="1" ht="216.75" customHeight="1">
      <c r="A129" s="462">
        <v>125</v>
      </c>
      <c r="B129" s="459" t="s">
        <v>1169</v>
      </c>
      <c r="C129" s="458" t="s">
        <v>1190</v>
      </c>
      <c r="D129" s="514" t="s">
        <v>1191</v>
      </c>
      <c r="E129" s="514" t="s">
        <v>1192</v>
      </c>
      <c r="F129" s="514" t="s">
        <v>1193</v>
      </c>
      <c r="G129" s="514" t="s">
        <v>1194</v>
      </c>
      <c r="H129" s="514" t="s">
        <v>512</v>
      </c>
      <c r="I129" s="514" t="s">
        <v>1195</v>
      </c>
      <c r="J129" s="514" t="s">
        <v>1196</v>
      </c>
      <c r="K129" s="514" t="s">
        <v>476</v>
      </c>
      <c r="L129" s="458" t="s">
        <v>497</v>
      </c>
      <c r="M129" s="462" t="s">
        <v>1197</v>
      </c>
      <c r="N129" s="520" t="s">
        <v>412</v>
      </c>
      <c r="O129" s="462" t="s">
        <v>1198</v>
      </c>
      <c r="P129" s="530" t="s">
        <v>412</v>
      </c>
    </row>
    <row r="130" spans="1:16" s="468" customFormat="1" ht="58.5" customHeight="1">
      <c r="A130" s="462">
        <v>126</v>
      </c>
      <c r="B130" s="459" t="s">
        <v>646</v>
      </c>
      <c r="C130" s="458" t="s">
        <v>1199</v>
      </c>
      <c r="D130" s="514" t="s">
        <v>1200</v>
      </c>
      <c r="E130" s="514" t="s">
        <v>1201</v>
      </c>
      <c r="F130" s="514" t="s">
        <v>1202</v>
      </c>
      <c r="G130" s="514" t="s">
        <v>412</v>
      </c>
      <c r="H130" s="514" t="s">
        <v>973</v>
      </c>
      <c r="I130" s="514" t="s">
        <v>1203</v>
      </c>
      <c r="J130" s="514" t="s">
        <v>1204</v>
      </c>
      <c r="K130" s="514" t="s">
        <v>412</v>
      </c>
      <c r="L130" s="458" t="s">
        <v>1205</v>
      </c>
      <c r="M130" s="458" t="s">
        <v>1206</v>
      </c>
      <c r="N130" s="522" t="s">
        <v>467</v>
      </c>
      <c r="O130" s="462" t="s">
        <v>467</v>
      </c>
      <c r="P130" s="514" t="s">
        <v>412</v>
      </c>
    </row>
    <row r="131" spans="1:16" s="468" customFormat="1" ht="47.25" customHeight="1">
      <c r="A131" s="462">
        <v>127</v>
      </c>
      <c r="B131" s="459" t="s">
        <v>1103</v>
      </c>
      <c r="C131" s="458" t="s">
        <v>1207</v>
      </c>
      <c r="D131" s="542" t="s">
        <v>1208</v>
      </c>
      <c r="E131" s="514" t="s">
        <v>1209</v>
      </c>
      <c r="F131" s="542" t="s">
        <v>1086</v>
      </c>
      <c r="G131" s="514" t="s">
        <v>412</v>
      </c>
      <c r="H131" s="514" t="s">
        <v>479</v>
      </c>
      <c r="I131" s="514" t="s">
        <v>1203</v>
      </c>
      <c r="J131" s="514" t="s">
        <v>1117</v>
      </c>
      <c r="K131" s="514" t="s">
        <v>412</v>
      </c>
      <c r="L131" s="458" t="s">
        <v>497</v>
      </c>
      <c r="M131" s="462" t="s">
        <v>866</v>
      </c>
      <c r="N131" s="522" t="s">
        <v>412</v>
      </c>
      <c r="O131" s="466" t="s">
        <v>467</v>
      </c>
      <c r="P131" s="514" t="s">
        <v>412</v>
      </c>
    </row>
    <row r="132" spans="1:16" s="468" customFormat="1" ht="103.5" customHeight="1">
      <c r="A132" s="462">
        <v>128</v>
      </c>
      <c r="B132" s="459" t="s">
        <v>1169</v>
      </c>
      <c r="C132" s="476" t="s">
        <v>1210</v>
      </c>
      <c r="D132" s="542" t="s">
        <v>1211</v>
      </c>
      <c r="E132" s="514" t="s">
        <v>1212</v>
      </c>
      <c r="F132" s="542" t="s">
        <v>1213</v>
      </c>
      <c r="G132" s="514" t="s">
        <v>1214</v>
      </c>
      <c r="H132" s="514" t="s">
        <v>512</v>
      </c>
      <c r="I132" s="514" t="s">
        <v>1215</v>
      </c>
      <c r="J132" s="514" t="s">
        <v>1196</v>
      </c>
      <c r="K132" s="514" t="s">
        <v>476</v>
      </c>
      <c r="L132" s="462" t="s">
        <v>1216</v>
      </c>
      <c r="M132" s="462" t="s">
        <v>1217</v>
      </c>
      <c r="N132" s="520" t="s">
        <v>412</v>
      </c>
      <c r="O132" s="462" t="s">
        <v>467</v>
      </c>
      <c r="P132" s="530" t="s">
        <v>412</v>
      </c>
    </row>
    <row r="133" spans="1:16" s="468" customFormat="1" ht="63" customHeight="1">
      <c r="A133" s="462">
        <v>129</v>
      </c>
      <c r="B133" s="459" t="s">
        <v>1103</v>
      </c>
      <c r="C133" s="462" t="s">
        <v>1218</v>
      </c>
      <c r="D133" s="542" t="s">
        <v>1219</v>
      </c>
      <c r="E133" s="530" t="s">
        <v>1172</v>
      </c>
      <c r="F133" s="542" t="s">
        <v>1220</v>
      </c>
      <c r="G133" s="514" t="s">
        <v>1221</v>
      </c>
      <c r="H133" s="514" t="s">
        <v>512</v>
      </c>
      <c r="I133" s="514" t="s">
        <v>1215</v>
      </c>
      <c r="J133" s="514" t="s">
        <v>1110</v>
      </c>
      <c r="K133" s="514" t="s">
        <v>476</v>
      </c>
      <c r="L133" s="462" t="s">
        <v>497</v>
      </c>
      <c r="M133" s="462" t="s">
        <v>1118</v>
      </c>
      <c r="N133" s="523" t="s">
        <v>412</v>
      </c>
      <c r="O133" s="458" t="s">
        <v>1049</v>
      </c>
      <c r="P133" s="530" t="s">
        <v>412</v>
      </c>
    </row>
    <row r="134" spans="1:16" s="468" customFormat="1" ht="178.5" customHeight="1">
      <c r="A134" s="462">
        <v>130</v>
      </c>
      <c r="B134" s="459" t="s">
        <v>1169</v>
      </c>
      <c r="C134" s="458" t="s">
        <v>1222</v>
      </c>
      <c r="D134" s="521" t="s">
        <v>1223</v>
      </c>
      <c r="E134" s="514" t="s">
        <v>1224</v>
      </c>
      <c r="F134" s="521" t="s">
        <v>1225</v>
      </c>
      <c r="G134" s="514" t="s">
        <v>1226</v>
      </c>
      <c r="H134" s="514" t="s">
        <v>512</v>
      </c>
      <c r="I134" s="514" t="s">
        <v>1227</v>
      </c>
      <c r="J134" s="514" t="s">
        <v>1228</v>
      </c>
      <c r="K134" s="514" t="s">
        <v>476</v>
      </c>
      <c r="L134" s="458" t="s">
        <v>497</v>
      </c>
      <c r="M134" s="461" t="s">
        <v>1229</v>
      </c>
      <c r="N134" s="523" t="s">
        <v>412</v>
      </c>
      <c r="O134" s="461" t="s">
        <v>1230</v>
      </c>
      <c r="P134" s="521" t="s">
        <v>1231</v>
      </c>
    </row>
    <row r="135" spans="1:16" s="468" customFormat="1" ht="256.5" customHeight="1">
      <c r="A135" s="462">
        <v>131</v>
      </c>
      <c r="B135" s="459" t="s">
        <v>458</v>
      </c>
      <c r="C135" s="458" t="s">
        <v>1232</v>
      </c>
      <c r="D135" s="514" t="s">
        <v>717</v>
      </c>
      <c r="E135" s="514" t="s">
        <v>718</v>
      </c>
      <c r="F135" s="514" t="s">
        <v>719</v>
      </c>
      <c r="G135" s="514" t="s">
        <v>412</v>
      </c>
      <c r="H135" s="514" t="s">
        <v>479</v>
      </c>
      <c r="I135" s="514" t="s">
        <v>1233</v>
      </c>
      <c r="J135" s="514" t="s">
        <v>1234</v>
      </c>
      <c r="K135" s="514" t="s">
        <v>412</v>
      </c>
      <c r="L135" s="458" t="s">
        <v>497</v>
      </c>
      <c r="M135" s="461" t="s">
        <v>1235</v>
      </c>
      <c r="N135" s="523" t="s">
        <v>412</v>
      </c>
      <c r="O135" s="461" t="s">
        <v>1236</v>
      </c>
      <c r="P135" s="521" t="s">
        <v>1237</v>
      </c>
    </row>
    <row r="136" spans="1:16" s="468" customFormat="1" ht="47.25" customHeight="1">
      <c r="A136" s="462">
        <v>132</v>
      </c>
      <c r="B136" s="459" t="s">
        <v>468</v>
      </c>
      <c r="C136" s="462" t="s">
        <v>1238</v>
      </c>
      <c r="D136" s="539" t="s">
        <v>1239</v>
      </c>
      <c r="E136" s="530" t="s">
        <v>1240</v>
      </c>
      <c r="F136" s="539" t="s">
        <v>1100</v>
      </c>
      <c r="G136" s="530" t="s">
        <v>1241</v>
      </c>
      <c r="H136" s="514" t="s">
        <v>512</v>
      </c>
      <c r="I136" s="514" t="s">
        <v>1242</v>
      </c>
      <c r="J136" s="514" t="s">
        <v>1040</v>
      </c>
      <c r="K136" s="514" t="s">
        <v>1015</v>
      </c>
      <c r="L136" s="458" t="s">
        <v>497</v>
      </c>
      <c r="M136" s="458" t="s">
        <v>466</v>
      </c>
      <c r="N136" s="516" t="s">
        <v>412</v>
      </c>
      <c r="O136" s="458" t="s">
        <v>467</v>
      </c>
      <c r="P136" s="514" t="s">
        <v>412</v>
      </c>
    </row>
    <row r="137" spans="1:16" s="468" customFormat="1" ht="242.25" customHeight="1">
      <c r="A137" s="462">
        <v>133</v>
      </c>
      <c r="B137" s="459" t="s">
        <v>458</v>
      </c>
      <c r="C137" s="476" t="s">
        <v>1243</v>
      </c>
      <c r="D137" s="543" t="s">
        <v>1244</v>
      </c>
      <c r="E137" s="530" t="s">
        <v>1245</v>
      </c>
      <c r="F137" s="543" t="s">
        <v>1246</v>
      </c>
      <c r="G137" s="514" t="s">
        <v>412</v>
      </c>
      <c r="H137" s="514" t="s">
        <v>479</v>
      </c>
      <c r="I137" s="514" t="s">
        <v>1247</v>
      </c>
      <c r="J137" s="514" t="s">
        <v>1096</v>
      </c>
      <c r="K137" s="514" t="s">
        <v>412</v>
      </c>
      <c r="L137" s="461" t="s">
        <v>481</v>
      </c>
      <c r="M137" s="458" t="s">
        <v>1248</v>
      </c>
      <c r="N137" s="520" t="s">
        <v>412</v>
      </c>
      <c r="O137" s="462" t="s">
        <v>412</v>
      </c>
      <c r="P137" s="530" t="s">
        <v>412</v>
      </c>
    </row>
    <row r="138" spans="1:16" s="468" customFormat="1" ht="226.5" customHeight="1">
      <c r="A138" s="462">
        <v>134</v>
      </c>
      <c r="B138" s="459" t="s">
        <v>468</v>
      </c>
      <c r="C138" s="476" t="s">
        <v>1249</v>
      </c>
      <c r="D138" s="539" t="s">
        <v>1091</v>
      </c>
      <c r="E138" s="540" t="s">
        <v>1250</v>
      </c>
      <c r="F138" s="539" t="s">
        <v>1251</v>
      </c>
      <c r="G138" s="514" t="s">
        <v>412</v>
      </c>
      <c r="H138" s="514" t="s">
        <v>479</v>
      </c>
      <c r="I138" s="514" t="s">
        <v>1252</v>
      </c>
      <c r="J138" s="514" t="s">
        <v>1096</v>
      </c>
      <c r="K138" s="514" t="s">
        <v>412</v>
      </c>
      <c r="L138" s="461" t="s">
        <v>481</v>
      </c>
      <c r="M138" s="462" t="s">
        <v>1253</v>
      </c>
      <c r="N138" s="520" t="s">
        <v>412</v>
      </c>
      <c r="O138" s="462" t="s">
        <v>412</v>
      </c>
      <c r="P138" s="530" t="s">
        <v>412</v>
      </c>
    </row>
    <row r="139" spans="1:16" s="468" customFormat="1" ht="47.25" customHeight="1">
      <c r="A139" s="462">
        <v>135</v>
      </c>
      <c r="B139" s="459" t="s">
        <v>458</v>
      </c>
      <c r="C139" s="458" t="s">
        <v>1254</v>
      </c>
      <c r="D139" s="514" t="s">
        <v>1255</v>
      </c>
      <c r="E139" s="530" t="s">
        <v>670</v>
      </c>
      <c r="F139" s="539" t="s">
        <v>1256</v>
      </c>
      <c r="G139" s="514" t="s">
        <v>1257</v>
      </c>
      <c r="H139" s="514" t="s">
        <v>973</v>
      </c>
      <c r="I139" s="521" t="s">
        <v>1258</v>
      </c>
      <c r="J139" s="514" t="s">
        <v>1259</v>
      </c>
      <c r="K139" s="514" t="s">
        <v>412</v>
      </c>
      <c r="L139" s="458" t="s">
        <v>497</v>
      </c>
      <c r="M139" s="461" t="s">
        <v>1260</v>
      </c>
      <c r="N139" s="528" t="s">
        <v>1261</v>
      </c>
      <c r="O139" s="459" t="s">
        <v>1262</v>
      </c>
      <c r="P139" s="528" t="s">
        <v>1261</v>
      </c>
    </row>
    <row r="140" spans="1:16" s="468" customFormat="1" ht="47.25" customHeight="1">
      <c r="A140" s="462">
        <v>136</v>
      </c>
      <c r="B140" s="459" t="s">
        <v>458</v>
      </c>
      <c r="C140" s="458" t="s">
        <v>1263</v>
      </c>
      <c r="D140" s="514" t="s">
        <v>1264</v>
      </c>
      <c r="E140" s="530" t="s">
        <v>1003</v>
      </c>
      <c r="F140" s="539" t="s">
        <v>1256</v>
      </c>
      <c r="G140" s="514" t="s">
        <v>1265</v>
      </c>
      <c r="H140" s="514" t="s">
        <v>973</v>
      </c>
      <c r="I140" s="521" t="s">
        <v>1258</v>
      </c>
      <c r="J140" s="514" t="s">
        <v>1259</v>
      </c>
      <c r="K140" s="514" t="s">
        <v>412</v>
      </c>
      <c r="L140" s="458" t="s">
        <v>497</v>
      </c>
      <c r="M140" s="461" t="s">
        <v>1260</v>
      </c>
      <c r="N140" s="528" t="s">
        <v>1261</v>
      </c>
      <c r="O140" s="459" t="s">
        <v>1261</v>
      </c>
      <c r="P140" s="528" t="s">
        <v>1261</v>
      </c>
    </row>
    <row r="141" spans="1:16" s="468" customFormat="1" ht="109.5" customHeight="1">
      <c r="A141" s="462">
        <v>137</v>
      </c>
      <c r="B141" s="459" t="s">
        <v>458</v>
      </c>
      <c r="C141" s="476" t="s">
        <v>1266</v>
      </c>
      <c r="D141" s="543" t="s">
        <v>1267</v>
      </c>
      <c r="E141" s="514" t="s">
        <v>1268</v>
      </c>
      <c r="F141" s="543" t="s">
        <v>1269</v>
      </c>
      <c r="G141" s="530" t="s">
        <v>1270</v>
      </c>
      <c r="H141" s="514" t="s">
        <v>512</v>
      </c>
      <c r="I141" s="514" t="s">
        <v>1271</v>
      </c>
      <c r="J141" s="514" t="s">
        <v>1096</v>
      </c>
      <c r="K141" s="514" t="s">
        <v>454</v>
      </c>
      <c r="L141" s="462" t="s">
        <v>497</v>
      </c>
      <c r="M141" s="462" t="s">
        <v>1272</v>
      </c>
      <c r="N141" s="520" t="s">
        <v>99</v>
      </c>
      <c r="O141" s="462" t="s">
        <v>99</v>
      </c>
      <c r="P141" s="530" t="s">
        <v>99</v>
      </c>
    </row>
    <row r="142" spans="1:16" s="468" customFormat="1" ht="120.75" customHeight="1">
      <c r="A142" s="462">
        <v>138</v>
      </c>
      <c r="B142" s="459" t="s">
        <v>1273</v>
      </c>
      <c r="C142" s="458" t="s">
        <v>1274</v>
      </c>
      <c r="D142" s="514" t="s">
        <v>1275</v>
      </c>
      <c r="E142" s="514"/>
      <c r="F142" s="514" t="s">
        <v>1276</v>
      </c>
      <c r="G142" s="514" t="s">
        <v>1277</v>
      </c>
      <c r="H142" s="514" t="s">
        <v>1278</v>
      </c>
      <c r="I142" s="514" t="s">
        <v>1279</v>
      </c>
      <c r="J142" s="514" t="s">
        <v>1280</v>
      </c>
      <c r="K142" s="514" t="s">
        <v>476</v>
      </c>
      <c r="L142" s="458" t="s">
        <v>497</v>
      </c>
      <c r="M142" s="458" t="s">
        <v>1281</v>
      </c>
      <c r="N142" s="522" t="s">
        <v>412</v>
      </c>
      <c r="O142" s="458" t="s">
        <v>1282</v>
      </c>
      <c r="P142" s="514" t="s">
        <v>99</v>
      </c>
    </row>
    <row r="143" spans="1:16" s="469" customFormat="1" ht="196.5" customHeight="1">
      <c r="A143" s="461">
        <v>139</v>
      </c>
      <c r="B143" s="463" t="s">
        <v>604</v>
      </c>
      <c r="C143" s="461" t="s">
        <v>1283</v>
      </c>
      <c r="D143" s="539" t="s">
        <v>1284</v>
      </c>
      <c r="E143" s="521" t="s">
        <v>1285</v>
      </c>
      <c r="F143" s="539" t="s">
        <v>1286</v>
      </c>
      <c r="G143" s="521" t="s">
        <v>1287</v>
      </c>
      <c r="H143" s="521" t="s">
        <v>512</v>
      </c>
      <c r="I143" s="521" t="s">
        <v>1288</v>
      </c>
      <c r="J143" s="521" t="s">
        <v>1040</v>
      </c>
      <c r="K143" s="521" t="s">
        <v>1015</v>
      </c>
      <c r="L143" s="461" t="s">
        <v>497</v>
      </c>
      <c r="M143" s="461" t="s">
        <v>1289</v>
      </c>
      <c r="N143" s="523">
        <v>20147.36</v>
      </c>
      <c r="O143" s="461" t="s">
        <v>1290</v>
      </c>
      <c r="P143" s="521" t="s">
        <v>1291</v>
      </c>
    </row>
    <row r="144" spans="1:16" s="468" customFormat="1" ht="65.25" customHeight="1">
      <c r="A144" s="462">
        <v>140</v>
      </c>
      <c r="B144" s="459" t="s">
        <v>639</v>
      </c>
      <c r="C144" s="462" t="s">
        <v>1292</v>
      </c>
      <c r="D144" s="542" t="s">
        <v>1293</v>
      </c>
      <c r="E144" s="530" t="s">
        <v>1294</v>
      </c>
      <c r="F144" s="542" t="s">
        <v>1295</v>
      </c>
      <c r="G144" s="530" t="s">
        <v>1296</v>
      </c>
      <c r="H144" s="514" t="s">
        <v>512</v>
      </c>
      <c r="I144" s="514" t="s">
        <v>1297</v>
      </c>
      <c r="J144" s="514" t="s">
        <v>750</v>
      </c>
      <c r="K144" s="514" t="s">
        <v>454</v>
      </c>
      <c r="L144" s="458" t="s">
        <v>497</v>
      </c>
      <c r="M144" s="462" t="s">
        <v>1298</v>
      </c>
      <c r="N144" s="520" t="s">
        <v>412</v>
      </c>
      <c r="O144" s="462" t="s">
        <v>1299</v>
      </c>
      <c r="P144" s="530" t="s">
        <v>412</v>
      </c>
    </row>
    <row r="145" spans="1:16" s="468" customFormat="1" ht="102.75" customHeight="1">
      <c r="A145" s="462">
        <v>141</v>
      </c>
      <c r="B145" s="459" t="s">
        <v>458</v>
      </c>
      <c r="C145" s="462" t="s">
        <v>1300</v>
      </c>
      <c r="D145" s="546" t="s">
        <v>1301</v>
      </c>
      <c r="E145" s="530" t="s">
        <v>816</v>
      </c>
      <c r="F145" s="541" t="s">
        <v>1187</v>
      </c>
      <c r="G145" s="514" t="s">
        <v>1302</v>
      </c>
      <c r="H145" s="514" t="s">
        <v>512</v>
      </c>
      <c r="I145" s="514" t="s">
        <v>1297</v>
      </c>
      <c r="J145" s="514" t="s">
        <v>1280</v>
      </c>
      <c r="K145" s="514" t="s">
        <v>476</v>
      </c>
      <c r="L145" s="462" t="s">
        <v>497</v>
      </c>
      <c r="M145" s="462" t="s">
        <v>1281</v>
      </c>
      <c r="N145" s="520" t="s">
        <v>412</v>
      </c>
      <c r="O145" s="462" t="s">
        <v>1299</v>
      </c>
      <c r="P145" s="530" t="s">
        <v>1303</v>
      </c>
    </row>
    <row r="146" spans="1:16" s="468" customFormat="1" ht="74.25" customHeight="1">
      <c r="A146" s="462">
        <v>142</v>
      </c>
      <c r="B146" s="459" t="s">
        <v>458</v>
      </c>
      <c r="C146" s="462" t="s">
        <v>1179</v>
      </c>
      <c r="D146" s="514" t="s">
        <v>1180</v>
      </c>
      <c r="E146" s="514" t="s">
        <v>816</v>
      </c>
      <c r="F146" s="541" t="s">
        <v>1187</v>
      </c>
      <c r="G146" s="514" t="s">
        <v>412</v>
      </c>
      <c r="H146" s="514" t="s">
        <v>479</v>
      </c>
      <c r="I146" s="514" t="s">
        <v>1304</v>
      </c>
      <c r="J146" s="514" t="s">
        <v>1305</v>
      </c>
      <c r="K146" s="514" t="s">
        <v>412</v>
      </c>
      <c r="L146" s="462" t="s">
        <v>481</v>
      </c>
      <c r="M146" s="462" t="s">
        <v>1306</v>
      </c>
      <c r="N146" s="520" t="s">
        <v>412</v>
      </c>
      <c r="O146" s="462" t="s">
        <v>1299</v>
      </c>
      <c r="P146" s="530" t="s">
        <v>412</v>
      </c>
    </row>
    <row r="147" spans="1:16" s="468" customFormat="1" ht="168.75" customHeight="1">
      <c r="A147" s="462">
        <v>143</v>
      </c>
      <c r="B147" s="459" t="s">
        <v>458</v>
      </c>
      <c r="C147" s="458" t="s">
        <v>1185</v>
      </c>
      <c r="D147" s="514" t="s">
        <v>1186</v>
      </c>
      <c r="E147" s="514" t="s">
        <v>1307</v>
      </c>
      <c r="F147" s="514" t="s">
        <v>1308</v>
      </c>
      <c r="G147" s="514" t="s">
        <v>412</v>
      </c>
      <c r="H147" s="514" t="s">
        <v>479</v>
      </c>
      <c r="I147" s="514" t="s">
        <v>1304</v>
      </c>
      <c r="J147" s="514" t="s">
        <v>1234</v>
      </c>
      <c r="K147" s="514" t="s">
        <v>412</v>
      </c>
      <c r="L147" s="462" t="s">
        <v>481</v>
      </c>
      <c r="M147" s="458" t="s">
        <v>1309</v>
      </c>
      <c r="N147" s="522" t="s">
        <v>412</v>
      </c>
      <c r="O147" s="458" t="s">
        <v>1049</v>
      </c>
      <c r="P147" s="514" t="s">
        <v>412</v>
      </c>
    </row>
    <row r="148" spans="1:16" s="468" customFormat="1" ht="74.25" customHeight="1">
      <c r="A148" s="462">
        <v>144</v>
      </c>
      <c r="B148" s="459" t="s">
        <v>727</v>
      </c>
      <c r="C148" s="461" t="s">
        <v>1119</v>
      </c>
      <c r="D148" s="514" t="s">
        <v>1120</v>
      </c>
      <c r="E148" s="514" t="s">
        <v>1121</v>
      </c>
      <c r="F148" s="541" t="s">
        <v>1122</v>
      </c>
      <c r="G148" s="514" t="s">
        <v>412</v>
      </c>
      <c r="H148" s="514" t="s">
        <v>479</v>
      </c>
      <c r="I148" s="514" t="s">
        <v>1310</v>
      </c>
      <c r="J148" s="514" t="s">
        <v>1040</v>
      </c>
      <c r="K148" s="514" t="s">
        <v>412</v>
      </c>
      <c r="L148" s="458" t="s">
        <v>497</v>
      </c>
      <c r="M148" s="462" t="s">
        <v>485</v>
      </c>
      <c r="N148" s="519" t="s">
        <v>412</v>
      </c>
      <c r="O148" s="462" t="s">
        <v>467</v>
      </c>
      <c r="P148" s="530" t="s">
        <v>412</v>
      </c>
    </row>
    <row r="149" spans="1:16" s="468" customFormat="1" ht="74.25" customHeight="1">
      <c r="A149" s="462">
        <v>145</v>
      </c>
      <c r="B149" s="459" t="s">
        <v>1072</v>
      </c>
      <c r="C149" s="461" t="s">
        <v>1311</v>
      </c>
      <c r="D149" s="521" t="s">
        <v>1312</v>
      </c>
      <c r="E149" s="521" t="s">
        <v>1313</v>
      </c>
      <c r="F149" s="521" t="s">
        <v>1314</v>
      </c>
      <c r="G149" s="544" t="s">
        <v>1315</v>
      </c>
      <c r="H149" s="514" t="s">
        <v>1278</v>
      </c>
      <c r="I149" s="536" t="s">
        <v>1316</v>
      </c>
      <c r="J149" s="514" t="s">
        <v>484</v>
      </c>
      <c r="K149" s="514" t="s">
        <v>1015</v>
      </c>
      <c r="L149" s="458" t="s">
        <v>497</v>
      </c>
      <c r="M149" s="462" t="s">
        <v>1298</v>
      </c>
      <c r="N149" s="523" t="s">
        <v>412</v>
      </c>
      <c r="O149" s="462" t="s">
        <v>467</v>
      </c>
      <c r="P149" s="521" t="s">
        <v>412</v>
      </c>
    </row>
    <row r="150" spans="1:16" s="468" customFormat="1" ht="47.25" customHeight="1">
      <c r="A150" s="462">
        <v>146</v>
      </c>
      <c r="B150" s="459" t="s">
        <v>1072</v>
      </c>
      <c r="C150" s="458" t="s">
        <v>1317</v>
      </c>
      <c r="D150" s="514" t="s">
        <v>1318</v>
      </c>
      <c r="E150" s="514" t="s">
        <v>1319</v>
      </c>
      <c r="F150" s="514" t="s">
        <v>1314</v>
      </c>
      <c r="G150" s="540" t="s">
        <v>1320</v>
      </c>
      <c r="H150" s="514" t="s">
        <v>1278</v>
      </c>
      <c r="I150" s="514" t="s">
        <v>1321</v>
      </c>
      <c r="J150" s="514" t="s">
        <v>1322</v>
      </c>
      <c r="K150" s="514" t="s">
        <v>1015</v>
      </c>
      <c r="L150" s="458" t="s">
        <v>497</v>
      </c>
      <c r="M150" s="462" t="s">
        <v>1298</v>
      </c>
      <c r="N150" s="522" t="s">
        <v>1323</v>
      </c>
      <c r="O150" s="458" t="s">
        <v>412</v>
      </c>
      <c r="P150" s="514" t="s">
        <v>412</v>
      </c>
    </row>
    <row r="151" spans="1:16" s="468" customFormat="1" ht="51" customHeight="1">
      <c r="A151" s="462">
        <v>147</v>
      </c>
      <c r="B151" s="459" t="s">
        <v>468</v>
      </c>
      <c r="C151" s="458" t="s">
        <v>1164</v>
      </c>
      <c r="D151" s="539" t="s">
        <v>1165</v>
      </c>
      <c r="E151" s="530" t="s">
        <v>1166</v>
      </c>
      <c r="F151" s="539" t="s">
        <v>1143</v>
      </c>
      <c r="G151" s="514" t="s">
        <v>1324</v>
      </c>
      <c r="H151" s="514" t="s">
        <v>479</v>
      </c>
      <c r="I151" s="514" t="s">
        <v>1325</v>
      </c>
      <c r="J151" s="514" t="s">
        <v>1326</v>
      </c>
      <c r="K151" s="514" t="s">
        <v>412</v>
      </c>
      <c r="L151" s="458" t="s">
        <v>497</v>
      </c>
      <c r="M151" s="462" t="s">
        <v>485</v>
      </c>
      <c r="N151" s="522" t="s">
        <v>412</v>
      </c>
      <c r="O151" s="458" t="s">
        <v>1049</v>
      </c>
      <c r="P151" s="514" t="s">
        <v>412</v>
      </c>
    </row>
    <row r="152" spans="1:16" s="468" customFormat="1" ht="47.25" customHeight="1">
      <c r="A152" s="462">
        <v>148</v>
      </c>
      <c r="B152" s="459" t="s">
        <v>468</v>
      </c>
      <c r="C152" s="458" t="s">
        <v>1327</v>
      </c>
      <c r="D152" s="514" t="s">
        <v>1141</v>
      </c>
      <c r="E152" s="514" t="s">
        <v>1328</v>
      </c>
      <c r="F152" s="514" t="s">
        <v>1143</v>
      </c>
      <c r="G152" s="514" t="s">
        <v>1329</v>
      </c>
      <c r="H152" s="514" t="s">
        <v>479</v>
      </c>
      <c r="I152" s="514" t="s">
        <v>1330</v>
      </c>
      <c r="J152" s="514" t="s">
        <v>1331</v>
      </c>
      <c r="K152" s="514" t="s">
        <v>412</v>
      </c>
      <c r="L152" s="458" t="s">
        <v>1332</v>
      </c>
      <c r="M152" s="458" t="s">
        <v>485</v>
      </c>
      <c r="N152" s="522" t="s">
        <v>412</v>
      </c>
      <c r="O152" s="458" t="s">
        <v>1049</v>
      </c>
      <c r="P152" s="514" t="s">
        <v>412</v>
      </c>
    </row>
    <row r="153" spans="1:16" s="468" customFormat="1" ht="47.25" customHeight="1">
      <c r="A153" s="462">
        <v>149</v>
      </c>
      <c r="B153" s="459" t="s">
        <v>1072</v>
      </c>
      <c r="C153" s="458" t="s">
        <v>1333</v>
      </c>
      <c r="D153" s="514" t="s">
        <v>1334</v>
      </c>
      <c r="E153" s="530" t="s">
        <v>1335</v>
      </c>
      <c r="F153" s="514" t="s">
        <v>1336</v>
      </c>
      <c r="G153" s="530" t="s">
        <v>1337</v>
      </c>
      <c r="H153" s="514" t="s">
        <v>1278</v>
      </c>
      <c r="I153" s="514" t="s">
        <v>1338</v>
      </c>
      <c r="J153" s="514" t="s">
        <v>1339</v>
      </c>
      <c r="K153" s="514" t="s">
        <v>1015</v>
      </c>
      <c r="L153" s="458" t="s">
        <v>497</v>
      </c>
      <c r="M153" s="462" t="s">
        <v>1340</v>
      </c>
      <c r="N153" s="520" t="s">
        <v>412</v>
      </c>
      <c r="O153" s="462" t="s">
        <v>1071</v>
      </c>
      <c r="P153" s="530" t="s">
        <v>412</v>
      </c>
    </row>
    <row r="154" spans="1:16" s="468" customFormat="1" ht="47.25" customHeight="1">
      <c r="A154" s="462">
        <v>150</v>
      </c>
      <c r="B154" s="459" t="s">
        <v>1273</v>
      </c>
      <c r="C154" s="458" t="s">
        <v>1341</v>
      </c>
      <c r="D154" s="514" t="s">
        <v>1342</v>
      </c>
      <c r="E154" s="514" t="s">
        <v>1343</v>
      </c>
      <c r="F154" s="514" t="s">
        <v>1344</v>
      </c>
      <c r="G154" s="514" t="s">
        <v>1345</v>
      </c>
      <c r="H154" s="514" t="s">
        <v>512</v>
      </c>
      <c r="I154" s="514" t="s">
        <v>1346</v>
      </c>
      <c r="J154" s="514" t="s">
        <v>1347</v>
      </c>
      <c r="K154" s="514" t="s">
        <v>1015</v>
      </c>
      <c r="L154" s="458" t="s">
        <v>497</v>
      </c>
      <c r="M154" s="458" t="s">
        <v>1163</v>
      </c>
      <c r="N154" s="522" t="s">
        <v>1323</v>
      </c>
      <c r="O154" s="458" t="s">
        <v>1049</v>
      </c>
      <c r="P154" s="514" t="s">
        <v>1348</v>
      </c>
    </row>
    <row r="155" spans="1:16" s="468" customFormat="1" ht="47.25" customHeight="1">
      <c r="A155" s="462">
        <v>151</v>
      </c>
      <c r="B155" s="459" t="s">
        <v>646</v>
      </c>
      <c r="C155" s="461" t="s">
        <v>1349</v>
      </c>
      <c r="D155" s="521" t="s">
        <v>1350</v>
      </c>
      <c r="E155" s="521" t="s">
        <v>1351</v>
      </c>
      <c r="F155" s="521" t="s">
        <v>1352</v>
      </c>
      <c r="G155" s="521" t="s">
        <v>1353</v>
      </c>
      <c r="H155" s="514" t="s">
        <v>512</v>
      </c>
      <c r="I155" s="537" t="s">
        <v>1354</v>
      </c>
      <c r="J155" s="514" t="s">
        <v>1355</v>
      </c>
      <c r="K155" s="514" t="s">
        <v>1015</v>
      </c>
      <c r="L155" s="458" t="s">
        <v>497</v>
      </c>
      <c r="M155" s="461" t="s">
        <v>1356</v>
      </c>
      <c r="N155" s="523" t="s">
        <v>1323</v>
      </c>
      <c r="O155" s="461" t="s">
        <v>1357</v>
      </c>
      <c r="P155" s="521" t="s">
        <v>412</v>
      </c>
    </row>
    <row r="156" spans="1:16" s="468" customFormat="1" ht="62.25" customHeight="1">
      <c r="A156" s="462">
        <v>152</v>
      </c>
      <c r="B156" s="459" t="s">
        <v>898</v>
      </c>
      <c r="C156" s="462" t="s">
        <v>1358</v>
      </c>
      <c r="D156" s="530" t="s">
        <v>1359</v>
      </c>
      <c r="E156" s="530" t="s">
        <v>1360</v>
      </c>
      <c r="F156" s="530" t="s">
        <v>1076</v>
      </c>
      <c r="G156" s="530" t="s">
        <v>1361</v>
      </c>
      <c r="H156" s="514" t="s">
        <v>512</v>
      </c>
      <c r="I156" s="537" t="s">
        <v>1362</v>
      </c>
      <c r="J156" s="514" t="s">
        <v>1363</v>
      </c>
      <c r="K156" s="514" t="s">
        <v>1015</v>
      </c>
      <c r="L156" s="458" t="s">
        <v>497</v>
      </c>
      <c r="M156" s="462" t="s">
        <v>1097</v>
      </c>
      <c r="N156" s="520" t="s">
        <v>1364</v>
      </c>
      <c r="O156" s="462" t="s">
        <v>1365</v>
      </c>
      <c r="P156" s="530" t="s">
        <v>99</v>
      </c>
    </row>
    <row r="157" spans="1:16" s="468" customFormat="1" ht="47.25" customHeight="1">
      <c r="A157" s="462">
        <v>153</v>
      </c>
      <c r="B157" s="459" t="s">
        <v>646</v>
      </c>
      <c r="C157" s="458" t="s">
        <v>1366</v>
      </c>
      <c r="D157" s="514" t="s">
        <v>1367</v>
      </c>
      <c r="E157" s="521" t="s">
        <v>1368</v>
      </c>
      <c r="F157" s="514" t="s">
        <v>1369</v>
      </c>
      <c r="G157" s="514" t="s">
        <v>1370</v>
      </c>
      <c r="H157" s="514" t="s">
        <v>1278</v>
      </c>
      <c r="I157" s="514" t="s">
        <v>1371</v>
      </c>
      <c r="J157" s="514" t="s">
        <v>1305</v>
      </c>
      <c r="K157" s="514" t="s">
        <v>1015</v>
      </c>
      <c r="L157" s="458" t="s">
        <v>497</v>
      </c>
      <c r="M157" s="478" t="s">
        <v>1372</v>
      </c>
      <c r="N157" s="522" t="s">
        <v>1323</v>
      </c>
      <c r="O157" s="458" t="s">
        <v>579</v>
      </c>
      <c r="P157" s="514" t="s">
        <v>412</v>
      </c>
    </row>
    <row r="158" spans="1:16" s="468" customFormat="1" ht="47.25" customHeight="1">
      <c r="A158" s="462">
        <v>154</v>
      </c>
      <c r="B158" s="459" t="s">
        <v>1273</v>
      </c>
      <c r="C158" s="458" t="s">
        <v>1373</v>
      </c>
      <c r="D158" s="514" t="s">
        <v>1275</v>
      </c>
      <c r="E158" s="514" t="s">
        <v>1374</v>
      </c>
      <c r="F158" s="514" t="s">
        <v>1276</v>
      </c>
      <c r="G158" s="514" t="s">
        <v>1375</v>
      </c>
      <c r="H158" s="514" t="s">
        <v>479</v>
      </c>
      <c r="I158" s="514" t="s">
        <v>1376</v>
      </c>
      <c r="J158" s="514" t="s">
        <v>1280</v>
      </c>
      <c r="K158" s="514" t="s">
        <v>412</v>
      </c>
      <c r="L158" s="458" t="s">
        <v>497</v>
      </c>
      <c r="M158" s="458" t="s">
        <v>1377</v>
      </c>
      <c r="N158" s="522" t="s">
        <v>1323</v>
      </c>
      <c r="O158" s="458" t="s">
        <v>579</v>
      </c>
      <c r="P158" s="514" t="s">
        <v>412</v>
      </c>
    </row>
    <row r="159" spans="1:16" s="468" customFormat="1" ht="114" customHeight="1">
      <c r="A159" s="462">
        <v>155</v>
      </c>
      <c r="B159" s="459" t="s">
        <v>1072</v>
      </c>
      <c r="C159" s="458" t="s">
        <v>1378</v>
      </c>
      <c r="D159" s="514" t="s">
        <v>1379</v>
      </c>
      <c r="E159" s="514" t="s">
        <v>1075</v>
      </c>
      <c r="F159" s="514" t="s">
        <v>1076</v>
      </c>
      <c r="G159" s="514" t="s">
        <v>1380</v>
      </c>
      <c r="H159" s="514" t="s">
        <v>512</v>
      </c>
      <c r="I159" s="514" t="s">
        <v>1381</v>
      </c>
      <c r="J159" s="514" t="s">
        <v>890</v>
      </c>
      <c r="K159" s="514" t="s">
        <v>1015</v>
      </c>
      <c r="L159" s="458" t="s">
        <v>497</v>
      </c>
      <c r="M159" s="458" t="s">
        <v>1382</v>
      </c>
      <c r="N159" s="522" t="s">
        <v>412</v>
      </c>
      <c r="O159" s="458" t="s">
        <v>1383</v>
      </c>
      <c r="P159" s="521" t="s">
        <v>1384</v>
      </c>
    </row>
    <row r="160" spans="1:16" s="468" customFormat="1" ht="47.25" customHeight="1">
      <c r="A160" s="462">
        <v>156</v>
      </c>
      <c r="B160" s="459" t="s">
        <v>1072</v>
      </c>
      <c r="C160" s="462" t="s">
        <v>1385</v>
      </c>
      <c r="D160" s="530" t="s">
        <v>1386</v>
      </c>
      <c r="E160" s="530" t="s">
        <v>1387</v>
      </c>
      <c r="F160" s="530" t="s">
        <v>1076</v>
      </c>
      <c r="G160" s="530" t="s">
        <v>1388</v>
      </c>
      <c r="H160" s="530" t="s">
        <v>512</v>
      </c>
      <c r="I160" s="530" t="s">
        <v>1381</v>
      </c>
      <c r="J160" s="530" t="s">
        <v>484</v>
      </c>
      <c r="K160" s="530" t="s">
        <v>1015</v>
      </c>
      <c r="L160" s="462" t="s">
        <v>497</v>
      </c>
      <c r="M160" s="461" t="s">
        <v>1118</v>
      </c>
      <c r="N160" s="523" t="s">
        <v>412</v>
      </c>
      <c r="O160" s="458" t="s">
        <v>579</v>
      </c>
      <c r="P160" s="521" t="s">
        <v>412</v>
      </c>
    </row>
    <row r="161" spans="1:16" s="469" customFormat="1" ht="47.25" customHeight="1">
      <c r="A161" s="461">
        <v>157</v>
      </c>
      <c r="B161" s="459" t="s">
        <v>604</v>
      </c>
      <c r="C161" s="461" t="s">
        <v>1389</v>
      </c>
      <c r="D161" s="521" t="s">
        <v>1390</v>
      </c>
      <c r="E161" s="521" t="s">
        <v>1391</v>
      </c>
      <c r="F161" s="521" t="s">
        <v>862</v>
      </c>
      <c r="G161" s="521" t="s">
        <v>1392</v>
      </c>
      <c r="H161" s="521" t="s">
        <v>512</v>
      </c>
      <c r="I161" s="521" t="s">
        <v>1393</v>
      </c>
      <c r="J161" s="521" t="s">
        <v>1040</v>
      </c>
      <c r="K161" s="521" t="s">
        <v>1015</v>
      </c>
      <c r="L161" s="461" t="s">
        <v>497</v>
      </c>
      <c r="M161" s="461" t="s">
        <v>1163</v>
      </c>
      <c r="N161" s="523" t="s">
        <v>1323</v>
      </c>
      <c r="O161" s="461" t="s">
        <v>1049</v>
      </c>
      <c r="P161" s="521" t="s">
        <v>1348</v>
      </c>
    </row>
    <row r="162" spans="1:16" s="468" customFormat="1" ht="47.25" customHeight="1">
      <c r="A162" s="462">
        <v>158</v>
      </c>
      <c r="B162" s="459" t="s">
        <v>1072</v>
      </c>
      <c r="C162" s="462" t="s">
        <v>1394</v>
      </c>
      <c r="D162" s="530" t="s">
        <v>1395</v>
      </c>
      <c r="E162" s="530" t="s">
        <v>1396</v>
      </c>
      <c r="F162" s="530" t="s">
        <v>862</v>
      </c>
      <c r="G162" s="530" t="s">
        <v>1397</v>
      </c>
      <c r="H162" s="530" t="s">
        <v>512</v>
      </c>
      <c r="I162" s="530" t="s">
        <v>1393</v>
      </c>
      <c r="J162" s="530" t="s">
        <v>1398</v>
      </c>
      <c r="K162" s="530" t="s">
        <v>1015</v>
      </c>
      <c r="L162" s="462" t="s">
        <v>497</v>
      </c>
      <c r="M162" s="462" t="s">
        <v>1399</v>
      </c>
      <c r="N162" s="520" t="s">
        <v>1323</v>
      </c>
      <c r="O162" s="462" t="s">
        <v>1365</v>
      </c>
      <c r="P162" s="530" t="s">
        <v>1400</v>
      </c>
    </row>
    <row r="163" spans="1:16" s="468" customFormat="1" ht="47.25" customHeight="1">
      <c r="A163" s="462">
        <v>159</v>
      </c>
      <c r="B163" s="459" t="s">
        <v>1169</v>
      </c>
      <c r="C163" s="462" t="s">
        <v>1401</v>
      </c>
      <c r="D163" s="530" t="s">
        <v>1402</v>
      </c>
      <c r="E163" s="530" t="s">
        <v>1403</v>
      </c>
      <c r="F163" s="530" t="s">
        <v>1404</v>
      </c>
      <c r="G163" s="530" t="s">
        <v>1405</v>
      </c>
      <c r="H163" s="530" t="s">
        <v>1278</v>
      </c>
      <c r="I163" s="530" t="s">
        <v>1406</v>
      </c>
      <c r="J163" s="530" t="s">
        <v>1407</v>
      </c>
      <c r="K163" s="530" t="s">
        <v>1015</v>
      </c>
      <c r="L163" s="462" t="s">
        <v>497</v>
      </c>
      <c r="M163" s="462" t="s">
        <v>1408</v>
      </c>
      <c r="N163" s="522" t="s">
        <v>1323</v>
      </c>
      <c r="O163" s="458" t="s">
        <v>1049</v>
      </c>
      <c r="P163" s="514" t="s">
        <v>412</v>
      </c>
    </row>
    <row r="164" spans="1:16" s="468" customFormat="1" ht="47.25" customHeight="1">
      <c r="A164" s="462">
        <v>160</v>
      </c>
      <c r="B164" s="459" t="s">
        <v>1273</v>
      </c>
      <c r="C164" s="458" t="s">
        <v>1341</v>
      </c>
      <c r="D164" s="514" t="s">
        <v>1342</v>
      </c>
      <c r="E164" s="514" t="s">
        <v>1343</v>
      </c>
      <c r="F164" s="514" t="s">
        <v>1344</v>
      </c>
      <c r="G164" s="514" t="s">
        <v>1345</v>
      </c>
      <c r="H164" s="514" t="s">
        <v>479</v>
      </c>
      <c r="I164" s="514" t="s">
        <v>1409</v>
      </c>
      <c r="J164" s="514" t="s">
        <v>1347</v>
      </c>
      <c r="K164" s="514" t="s">
        <v>1015</v>
      </c>
      <c r="L164" s="458" t="s">
        <v>497</v>
      </c>
      <c r="M164" s="458" t="s">
        <v>485</v>
      </c>
      <c r="N164" s="522" t="s">
        <v>412</v>
      </c>
      <c r="O164" s="458" t="s">
        <v>1049</v>
      </c>
      <c r="P164" s="514" t="s">
        <v>1348</v>
      </c>
    </row>
    <row r="165" spans="1:16" s="468" customFormat="1" ht="47.25" customHeight="1">
      <c r="A165" s="462">
        <v>161</v>
      </c>
      <c r="B165" s="459" t="s">
        <v>1072</v>
      </c>
      <c r="C165" s="458" t="s">
        <v>1410</v>
      </c>
      <c r="D165" s="514" t="s">
        <v>1411</v>
      </c>
      <c r="E165" s="514" t="s">
        <v>1412</v>
      </c>
      <c r="F165" s="514" t="s">
        <v>862</v>
      </c>
      <c r="G165" s="514" t="s">
        <v>1413</v>
      </c>
      <c r="H165" s="514" t="s">
        <v>512</v>
      </c>
      <c r="I165" s="514" t="s">
        <v>1414</v>
      </c>
      <c r="J165" s="514" t="s">
        <v>890</v>
      </c>
      <c r="K165" s="514" t="s">
        <v>1015</v>
      </c>
      <c r="L165" s="458" t="s">
        <v>497</v>
      </c>
      <c r="M165" s="461" t="s">
        <v>1415</v>
      </c>
      <c r="N165" s="522" t="s">
        <v>412</v>
      </c>
      <c r="O165" s="461" t="s">
        <v>1416</v>
      </c>
      <c r="P165" s="521" t="s">
        <v>1417</v>
      </c>
    </row>
    <row r="166" spans="1:16" s="468" customFormat="1" ht="47.25" customHeight="1">
      <c r="A166" s="462">
        <v>162</v>
      </c>
      <c r="B166" s="459" t="s">
        <v>1072</v>
      </c>
      <c r="C166" s="461" t="s">
        <v>1418</v>
      </c>
      <c r="D166" s="521" t="s">
        <v>1419</v>
      </c>
      <c r="E166" s="521" t="s">
        <v>1420</v>
      </c>
      <c r="F166" s="521" t="s">
        <v>862</v>
      </c>
      <c r="G166" s="530" t="s">
        <v>1421</v>
      </c>
      <c r="H166" s="514" t="s">
        <v>512</v>
      </c>
      <c r="I166" s="514" t="s">
        <v>1414</v>
      </c>
      <c r="J166" s="514" t="s">
        <v>484</v>
      </c>
      <c r="K166" s="514" t="s">
        <v>1015</v>
      </c>
      <c r="L166" s="458" t="s">
        <v>497</v>
      </c>
      <c r="M166" s="462" t="s">
        <v>1298</v>
      </c>
      <c r="N166" s="523" t="s">
        <v>412</v>
      </c>
      <c r="O166" s="461" t="s">
        <v>1049</v>
      </c>
      <c r="P166" s="521" t="s">
        <v>412</v>
      </c>
    </row>
    <row r="167" spans="1:16" s="468" customFormat="1" ht="47.25" customHeight="1">
      <c r="A167" s="462">
        <v>163</v>
      </c>
      <c r="B167" s="459" t="s">
        <v>468</v>
      </c>
      <c r="C167" s="461" t="s">
        <v>1422</v>
      </c>
      <c r="D167" s="521" t="s">
        <v>1423</v>
      </c>
      <c r="E167" s="521" t="s">
        <v>1424</v>
      </c>
      <c r="F167" s="521" t="s">
        <v>1425</v>
      </c>
      <c r="G167" s="521" t="s">
        <v>1426</v>
      </c>
      <c r="H167" s="514" t="s">
        <v>512</v>
      </c>
      <c r="I167" s="536" t="s">
        <v>1427</v>
      </c>
      <c r="J167" s="514" t="s">
        <v>1355</v>
      </c>
      <c r="K167" s="514" t="s">
        <v>1015</v>
      </c>
      <c r="L167" s="458" t="s">
        <v>497</v>
      </c>
      <c r="M167" s="461" t="s">
        <v>1428</v>
      </c>
      <c r="N167" s="523" t="s">
        <v>412</v>
      </c>
      <c r="O167" s="461" t="s">
        <v>1049</v>
      </c>
      <c r="P167" s="521" t="s">
        <v>412</v>
      </c>
    </row>
    <row r="168" spans="1:16" s="468" customFormat="1" ht="47.25" customHeight="1">
      <c r="A168" s="462">
        <v>164</v>
      </c>
      <c r="B168" s="459" t="s">
        <v>1072</v>
      </c>
      <c r="C168" s="462" t="s">
        <v>1429</v>
      </c>
      <c r="D168" s="530" t="s">
        <v>1430</v>
      </c>
      <c r="E168" s="530" t="s">
        <v>1431</v>
      </c>
      <c r="F168" s="530" t="s">
        <v>1432</v>
      </c>
      <c r="G168" s="530" t="s">
        <v>1433</v>
      </c>
      <c r="H168" s="514" t="s">
        <v>512</v>
      </c>
      <c r="I168" s="536" t="s">
        <v>1434</v>
      </c>
      <c r="J168" s="514" t="s">
        <v>1398</v>
      </c>
      <c r="K168" s="514" t="s">
        <v>1015</v>
      </c>
      <c r="L168" s="458" t="s">
        <v>497</v>
      </c>
      <c r="M168" s="462" t="s">
        <v>1281</v>
      </c>
      <c r="N168" s="520" t="s">
        <v>412</v>
      </c>
      <c r="O168" s="462" t="s">
        <v>579</v>
      </c>
      <c r="P168" s="530" t="s">
        <v>1400</v>
      </c>
    </row>
    <row r="169" spans="1:16" s="468" customFormat="1" ht="45">
      <c r="A169" s="462">
        <v>165</v>
      </c>
      <c r="B169" s="459" t="s">
        <v>1072</v>
      </c>
      <c r="C169" s="462" t="s">
        <v>1435</v>
      </c>
      <c r="D169" s="530" t="s">
        <v>1436</v>
      </c>
      <c r="E169" s="530" t="s">
        <v>1437</v>
      </c>
      <c r="F169" s="530" t="s">
        <v>1438</v>
      </c>
      <c r="G169" s="530" t="s">
        <v>99</v>
      </c>
      <c r="H169" s="514" t="s">
        <v>512</v>
      </c>
      <c r="I169" s="536" t="s">
        <v>1434</v>
      </c>
      <c r="J169" s="514" t="s">
        <v>1040</v>
      </c>
      <c r="K169" s="514" t="s">
        <v>1015</v>
      </c>
      <c r="L169" s="458" t="s">
        <v>497</v>
      </c>
      <c r="M169" s="478" t="s">
        <v>1439</v>
      </c>
      <c r="N169" s="518" t="s">
        <v>412</v>
      </c>
      <c r="O169" s="461" t="s">
        <v>579</v>
      </c>
      <c r="P169" s="521" t="s">
        <v>412</v>
      </c>
    </row>
    <row r="170" spans="1:16" s="468" customFormat="1" ht="47.25" customHeight="1">
      <c r="A170" s="462">
        <v>166</v>
      </c>
      <c r="B170" s="459" t="s">
        <v>1072</v>
      </c>
      <c r="C170" s="462" t="s">
        <v>1435</v>
      </c>
      <c r="D170" s="530" t="s">
        <v>1436</v>
      </c>
      <c r="E170" s="530" t="s">
        <v>1437</v>
      </c>
      <c r="F170" s="530" t="s">
        <v>1438</v>
      </c>
      <c r="G170" s="530" t="s">
        <v>99</v>
      </c>
      <c r="H170" s="514" t="s">
        <v>479</v>
      </c>
      <c r="I170" s="514" t="s">
        <v>1440</v>
      </c>
      <c r="J170" s="514" t="s">
        <v>1040</v>
      </c>
      <c r="K170" s="514" t="s">
        <v>412</v>
      </c>
      <c r="L170" s="458" t="s">
        <v>497</v>
      </c>
      <c r="M170" s="462" t="s">
        <v>485</v>
      </c>
      <c r="N170" s="522" t="s">
        <v>412</v>
      </c>
      <c r="O170" s="458" t="s">
        <v>1049</v>
      </c>
      <c r="P170" s="514" t="s">
        <v>412</v>
      </c>
    </row>
    <row r="171" spans="1:16" s="468" customFormat="1" ht="47.25" customHeight="1">
      <c r="A171" s="462">
        <v>167</v>
      </c>
      <c r="B171" s="459" t="s">
        <v>646</v>
      </c>
      <c r="C171" s="458" t="s">
        <v>1349</v>
      </c>
      <c r="D171" s="514" t="s">
        <v>1350</v>
      </c>
      <c r="E171" s="514" t="s">
        <v>1351</v>
      </c>
      <c r="F171" s="514" t="s">
        <v>1352</v>
      </c>
      <c r="G171" s="514" t="s">
        <v>412</v>
      </c>
      <c r="H171" s="514" t="s">
        <v>479</v>
      </c>
      <c r="I171" s="514" t="s">
        <v>1441</v>
      </c>
      <c r="J171" s="514" t="s">
        <v>1331</v>
      </c>
      <c r="K171" s="514" t="s">
        <v>412</v>
      </c>
      <c r="L171" s="458" t="s">
        <v>1332</v>
      </c>
      <c r="M171" s="458" t="s">
        <v>485</v>
      </c>
      <c r="N171" s="522" t="s">
        <v>412</v>
      </c>
      <c r="O171" s="458" t="s">
        <v>1049</v>
      </c>
      <c r="P171" s="514" t="s">
        <v>412</v>
      </c>
    </row>
    <row r="172" ht="11.25">
      <c r="C172" s="480"/>
    </row>
    <row r="173" spans="1:3" ht="14.25">
      <c r="A173" s="1091" t="s">
        <v>1453</v>
      </c>
      <c r="B173" s="1091"/>
      <c r="C173" s="1091"/>
    </row>
    <row r="174" spans="1:3" ht="14.25">
      <c r="A174" s="1091" t="s">
        <v>110</v>
      </c>
      <c r="B174" s="1091"/>
      <c r="C174" s="1091"/>
    </row>
    <row r="237" ht="13.5" customHeight="1"/>
  </sheetData>
  <sheetProtection/>
  <mergeCells count="20">
    <mergeCell ref="A1:C1"/>
    <mergeCell ref="A173:C173"/>
    <mergeCell ref="A174:C174"/>
    <mergeCell ref="A2:P2"/>
    <mergeCell ref="A3:A4"/>
    <mergeCell ref="B3:B4"/>
    <mergeCell ref="C3:C4"/>
    <mergeCell ref="D3:D4"/>
    <mergeCell ref="E3:E4"/>
    <mergeCell ref="F3:F4"/>
    <mergeCell ref="G3:G4"/>
    <mergeCell ref="H3:H4"/>
    <mergeCell ref="I3:I4"/>
    <mergeCell ref="P3:P4"/>
    <mergeCell ref="J3:J4"/>
    <mergeCell ref="K3:K4"/>
    <mergeCell ref="L3:L4"/>
    <mergeCell ref="M3:M4"/>
    <mergeCell ref="N3:N4"/>
    <mergeCell ref="O3:O4"/>
  </mergeCells>
  <printOptions/>
  <pageMargins left="0.7086614173228347" right="0.7086614173228347" top="0.7480314960629921" bottom="0.7480314960629921" header="0.31496062992125984" footer="0.31496062992125984"/>
  <pageSetup fitToHeight="4" horizontalDpi="600" verticalDpi="600" orientation="landscape" paperSize="9" scale="32" r:id="rId1"/>
  <rowBreaks count="1" manualBreakCount="1">
    <brk id="144" max="15" man="1"/>
  </rowBreaks>
</worksheet>
</file>

<file path=xl/worksheets/sheet2.xml><?xml version="1.0" encoding="utf-8"?>
<worksheet xmlns="http://schemas.openxmlformats.org/spreadsheetml/2006/main" xmlns:r="http://schemas.openxmlformats.org/officeDocument/2006/relationships">
  <sheetPr>
    <tabColor theme="3" tint="0.7999799847602844"/>
  </sheetPr>
  <dimension ref="A1:M310"/>
  <sheetViews>
    <sheetView view="pageBreakPreview" zoomScaleSheetLayoutView="100" zoomScalePageLayoutView="0" workbookViewId="0" topLeftCell="A289">
      <selection activeCell="A1" sqref="A1:K308"/>
    </sheetView>
  </sheetViews>
  <sheetFormatPr defaultColWidth="9.140625" defaultRowHeight="12.75" outlineLevelRow="1"/>
  <cols>
    <col min="1" max="1" width="5.421875" style="37" customWidth="1"/>
    <col min="2" max="2" width="66.140625" style="37" customWidth="1"/>
    <col min="3" max="3" width="12.7109375" style="37" customWidth="1"/>
    <col min="4" max="4" width="12.7109375" style="53" customWidth="1"/>
    <col min="5" max="6" width="12.7109375" style="37" customWidth="1"/>
    <col min="7" max="7" width="12.7109375" style="53" customWidth="1"/>
    <col min="8" max="9" width="12.7109375" style="37" customWidth="1"/>
    <col min="10" max="10" width="12.7109375" style="276" customWidth="1"/>
    <col min="11" max="11" width="0.2890625" style="37" customWidth="1"/>
    <col min="12" max="16384" width="9.140625" style="37" customWidth="1"/>
  </cols>
  <sheetData>
    <row r="1" spans="1:10" ht="18" customHeight="1">
      <c r="A1" s="851" t="s">
        <v>1461</v>
      </c>
      <c r="B1" s="851"/>
      <c r="C1" s="851"/>
      <c r="D1" s="851"/>
      <c r="E1" s="851"/>
      <c r="F1" s="851"/>
      <c r="G1" s="851"/>
      <c r="H1" s="851"/>
      <c r="I1" s="851"/>
      <c r="J1" s="851"/>
    </row>
    <row r="2" spans="5:7" ht="12.75">
      <c r="E2" s="38"/>
      <c r="F2" s="38"/>
      <c r="G2" s="54"/>
    </row>
    <row r="3" spans="1:10" ht="15">
      <c r="A3" s="852" t="s">
        <v>107</v>
      </c>
      <c r="B3" s="853"/>
      <c r="C3" s="855" t="s">
        <v>360</v>
      </c>
      <c r="D3" s="855"/>
      <c r="E3" s="855"/>
      <c r="F3" s="855"/>
      <c r="G3" s="855"/>
      <c r="H3" s="855"/>
      <c r="I3" s="855"/>
      <c r="J3" s="855"/>
    </row>
    <row r="4" spans="1:3" ht="15">
      <c r="A4" s="81"/>
      <c r="B4" s="91"/>
      <c r="C4" s="43"/>
    </row>
    <row r="5" spans="1:10" ht="15">
      <c r="A5" s="854" t="s">
        <v>108</v>
      </c>
      <c r="B5" s="853"/>
      <c r="C5" s="855" t="s">
        <v>359</v>
      </c>
      <c r="D5" s="855"/>
      <c r="E5" s="855"/>
      <c r="F5" s="855"/>
      <c r="G5" s="855"/>
      <c r="H5" s="855"/>
      <c r="I5" s="855"/>
      <c r="J5" s="855"/>
    </row>
    <row r="7" spans="1:10" ht="12.75" customHeight="1">
      <c r="A7" s="857" t="s">
        <v>116</v>
      </c>
      <c r="B7" s="857"/>
      <c r="C7" s="857"/>
      <c r="D7" s="857"/>
      <c r="E7" s="857"/>
      <c r="F7" s="857"/>
      <c r="G7" s="857"/>
      <c r="H7" s="857"/>
      <c r="I7" s="857"/>
      <c r="J7" s="857"/>
    </row>
    <row r="8" spans="1:10" ht="13.5">
      <c r="A8" s="858" t="s">
        <v>117</v>
      </c>
      <c r="B8" s="858"/>
      <c r="C8" s="858"/>
      <c r="D8" s="858"/>
      <c r="E8" s="858"/>
      <c r="F8" s="858"/>
      <c r="G8" s="858"/>
      <c r="H8" s="858"/>
      <c r="I8" s="858"/>
      <c r="J8" s="858"/>
    </row>
    <row r="9" spans="1:10" ht="12.75" customHeight="1">
      <c r="A9" s="845" t="s">
        <v>100</v>
      </c>
      <c r="B9" s="845"/>
      <c r="C9" s="845"/>
      <c r="D9" s="845"/>
      <c r="E9" s="845"/>
      <c r="F9" s="845"/>
      <c r="G9" s="845"/>
      <c r="H9" s="845"/>
      <c r="I9" s="845"/>
      <c r="J9" s="845"/>
    </row>
    <row r="10" spans="1:10" ht="13.5">
      <c r="A10" s="844"/>
      <c r="B10" s="845"/>
      <c r="C10" s="845"/>
      <c r="D10" s="845"/>
      <c r="E10" s="845"/>
      <c r="F10" s="845"/>
      <c r="G10" s="845"/>
      <c r="H10" s="845"/>
      <c r="I10" s="845"/>
      <c r="J10" s="277"/>
    </row>
    <row r="11" spans="1:13" s="3" customFormat="1" ht="16.5" customHeight="1">
      <c r="A11" s="856" t="s">
        <v>235</v>
      </c>
      <c r="B11" s="856"/>
      <c r="C11" s="856"/>
      <c r="D11" s="856"/>
      <c r="E11" s="856"/>
      <c r="F11" s="856"/>
      <c r="G11" s="856"/>
      <c r="H11" s="856"/>
      <c r="I11" s="856"/>
      <c r="J11" s="856"/>
      <c r="K11" s="200"/>
      <c r="L11" s="200"/>
      <c r="M11" s="200"/>
    </row>
    <row r="12" spans="1:10" s="97" customFormat="1" ht="39.75" customHeight="1">
      <c r="A12" s="843" t="s">
        <v>236</v>
      </c>
      <c r="B12" s="843"/>
      <c r="C12" s="843"/>
      <c r="D12" s="843"/>
      <c r="E12" s="843"/>
      <c r="F12" s="843"/>
      <c r="G12" s="843"/>
      <c r="H12" s="843"/>
      <c r="I12" s="843"/>
      <c r="J12" s="843"/>
    </row>
    <row r="13" spans="1:10" ht="42" customHeight="1">
      <c r="A13" s="844" t="s">
        <v>102</v>
      </c>
      <c r="B13" s="844"/>
      <c r="C13" s="844"/>
      <c r="D13" s="844"/>
      <c r="E13" s="844"/>
      <c r="F13" s="844"/>
      <c r="G13" s="844"/>
      <c r="H13" s="844"/>
      <c r="I13" s="844"/>
      <c r="J13" s="844"/>
    </row>
    <row r="14" spans="1:10" ht="13.5">
      <c r="A14" s="96"/>
      <c r="B14" s="55"/>
      <c r="C14" s="55"/>
      <c r="D14" s="55"/>
      <c r="E14" s="55"/>
      <c r="F14" s="55"/>
      <c r="G14" s="55"/>
      <c r="H14" s="55"/>
      <c r="I14" s="55"/>
      <c r="J14" s="277"/>
    </row>
    <row r="15" spans="1:10" ht="15.75" customHeight="1" thickBot="1">
      <c r="A15" s="846" t="s">
        <v>304</v>
      </c>
      <c r="B15" s="846"/>
      <c r="C15" s="846"/>
      <c r="D15" s="846"/>
      <c r="E15" s="846"/>
      <c r="F15" s="846"/>
      <c r="G15" s="846"/>
      <c r="H15" s="846"/>
      <c r="I15" s="846"/>
      <c r="J15" s="846"/>
    </row>
    <row r="16" spans="1:10" ht="18" customHeight="1">
      <c r="A16" s="824" t="s">
        <v>198</v>
      </c>
      <c r="B16" s="826" t="s">
        <v>111</v>
      </c>
      <c r="C16" s="828" t="s">
        <v>1443</v>
      </c>
      <c r="D16" s="829"/>
      <c r="E16" s="832" t="s">
        <v>265</v>
      </c>
      <c r="F16" s="833"/>
      <c r="G16" s="833"/>
      <c r="H16" s="833"/>
      <c r="I16" s="833"/>
      <c r="J16" s="834"/>
    </row>
    <row r="17" spans="1:10" ht="28.5" customHeight="1">
      <c r="A17" s="825"/>
      <c r="B17" s="827"/>
      <c r="C17" s="830"/>
      <c r="D17" s="831"/>
      <c r="E17" s="720" t="s">
        <v>112</v>
      </c>
      <c r="F17" s="720"/>
      <c r="G17" s="835" t="s">
        <v>113</v>
      </c>
      <c r="H17" s="836"/>
      <c r="I17" s="835" t="s">
        <v>109</v>
      </c>
      <c r="J17" s="837"/>
    </row>
    <row r="18" spans="1:10" ht="15.75" thickBot="1">
      <c r="A18" s="99">
        <v>1</v>
      </c>
      <c r="B18" s="100">
        <v>2</v>
      </c>
      <c r="C18" s="821">
        <v>3</v>
      </c>
      <c r="D18" s="822"/>
      <c r="E18" s="821">
        <v>4</v>
      </c>
      <c r="F18" s="822"/>
      <c r="G18" s="821">
        <v>5</v>
      </c>
      <c r="H18" s="822"/>
      <c r="I18" s="821">
        <v>6</v>
      </c>
      <c r="J18" s="823"/>
    </row>
    <row r="19" spans="1:10" ht="15" customHeight="1" hidden="1">
      <c r="A19" s="838" t="s">
        <v>136</v>
      </c>
      <c r="B19" s="839"/>
      <c r="C19" s="839"/>
      <c r="D19" s="839"/>
      <c r="E19" s="839"/>
      <c r="F19" s="839"/>
      <c r="G19" s="839"/>
      <c r="H19" s="839"/>
      <c r="I19" s="839"/>
      <c r="J19" s="840"/>
    </row>
    <row r="20" spans="1:10" ht="15" customHeight="1" hidden="1" outlineLevel="1">
      <c r="A20" s="816" t="s">
        <v>301</v>
      </c>
      <c r="B20" s="816"/>
      <c r="C20" s="816"/>
      <c r="D20" s="816"/>
      <c r="E20" s="816"/>
      <c r="F20" s="816"/>
      <c r="G20" s="816"/>
      <c r="H20" s="816"/>
      <c r="I20" s="816"/>
      <c r="J20" s="816"/>
    </row>
    <row r="21" spans="1:10" ht="25.5" hidden="1" outlineLevel="1">
      <c r="A21" s="36">
        <v>1</v>
      </c>
      <c r="B21" s="148" t="s">
        <v>332</v>
      </c>
      <c r="C21" s="745"/>
      <c r="D21" s="746"/>
      <c r="E21" s="745"/>
      <c r="F21" s="746"/>
      <c r="G21" s="745"/>
      <c r="H21" s="746"/>
      <c r="I21" s="739"/>
      <c r="J21" s="740"/>
    </row>
    <row r="22" spans="1:10" ht="14.25" customHeight="1" hidden="1" outlineLevel="1">
      <c r="A22" s="36">
        <v>2</v>
      </c>
      <c r="B22" s="149" t="s">
        <v>333</v>
      </c>
      <c r="C22" s="745"/>
      <c r="D22" s="746"/>
      <c r="E22" s="739" t="s">
        <v>99</v>
      </c>
      <c r="F22" s="740"/>
      <c r="G22" s="739" t="s">
        <v>99</v>
      </c>
      <c r="H22" s="740"/>
      <c r="I22" s="739"/>
      <c r="J22" s="740"/>
    </row>
    <row r="23" spans="1:10" ht="14.25" customHeight="1" hidden="1" outlineLevel="1">
      <c r="A23" s="36">
        <v>3</v>
      </c>
      <c r="B23" s="149" t="s">
        <v>33</v>
      </c>
      <c r="C23" s="813"/>
      <c r="D23" s="814"/>
      <c r="E23" s="841"/>
      <c r="F23" s="842"/>
      <c r="G23" s="841"/>
      <c r="H23" s="842"/>
      <c r="I23" s="841"/>
      <c r="J23" s="842"/>
    </row>
    <row r="24" spans="1:10" ht="15" customHeight="1" hidden="1" outlineLevel="1">
      <c r="A24" s="816" t="s">
        <v>334</v>
      </c>
      <c r="B24" s="816"/>
      <c r="C24" s="816"/>
      <c r="D24" s="816"/>
      <c r="E24" s="816"/>
      <c r="F24" s="816"/>
      <c r="G24" s="816"/>
      <c r="H24" s="816"/>
      <c r="I24" s="816"/>
      <c r="J24" s="816"/>
    </row>
    <row r="25" spans="1:10" ht="27" customHeight="1" hidden="1" outlineLevel="1">
      <c r="A25" s="749">
        <v>1</v>
      </c>
      <c r="B25" s="42" t="s">
        <v>263</v>
      </c>
      <c r="C25" s="745"/>
      <c r="D25" s="746"/>
      <c r="E25" s="745"/>
      <c r="F25" s="746"/>
      <c r="G25" s="745"/>
      <c r="H25" s="746"/>
      <c r="I25" s="739"/>
      <c r="J25" s="740"/>
    </row>
    <row r="26" spans="1:10" ht="12.75" hidden="1" outlineLevel="1">
      <c r="A26" s="749"/>
      <c r="B26" s="181" t="s">
        <v>261</v>
      </c>
      <c r="C26" s="745"/>
      <c r="D26" s="746"/>
      <c r="E26" s="745"/>
      <c r="F26" s="746"/>
      <c r="G26" s="745"/>
      <c r="H26" s="746"/>
      <c r="I26" s="739"/>
      <c r="J26" s="740"/>
    </row>
    <row r="27" spans="1:10" ht="17.25" customHeight="1" hidden="1" outlineLevel="1">
      <c r="A27" s="816" t="s">
        <v>335</v>
      </c>
      <c r="B27" s="816"/>
      <c r="C27" s="816"/>
      <c r="D27" s="816"/>
      <c r="E27" s="816"/>
      <c r="F27" s="816"/>
      <c r="G27" s="816"/>
      <c r="H27" s="816"/>
      <c r="I27" s="816"/>
      <c r="J27" s="816"/>
    </row>
    <row r="28" spans="1:10" ht="15" customHeight="1" hidden="1" outlineLevel="1">
      <c r="A28" s="36">
        <v>1</v>
      </c>
      <c r="B28" s="42" t="s">
        <v>336</v>
      </c>
      <c r="C28" s="796"/>
      <c r="D28" s="797"/>
      <c r="E28" s="739" t="s">
        <v>99</v>
      </c>
      <c r="F28" s="740"/>
      <c r="G28" s="739" t="s">
        <v>99</v>
      </c>
      <c r="H28" s="740"/>
      <c r="I28" s="739"/>
      <c r="J28" s="740"/>
    </row>
    <row r="29" spans="1:10" ht="25.5" customHeight="1" hidden="1" outlineLevel="1">
      <c r="A29" s="36">
        <v>2</v>
      </c>
      <c r="B29" s="42" t="s">
        <v>337</v>
      </c>
      <c r="C29" s="796"/>
      <c r="D29" s="797"/>
      <c r="E29" s="796"/>
      <c r="F29" s="797"/>
      <c r="G29" s="745"/>
      <c r="H29" s="746"/>
      <c r="I29" s="739"/>
      <c r="J29" s="740"/>
    </row>
    <row r="30" spans="1:10" ht="25.5" customHeight="1" hidden="1" outlineLevel="1">
      <c r="A30" s="36">
        <v>3</v>
      </c>
      <c r="B30" s="42" t="s">
        <v>338</v>
      </c>
      <c r="C30" s="796"/>
      <c r="D30" s="797"/>
      <c r="E30" s="739" t="s">
        <v>99</v>
      </c>
      <c r="F30" s="740"/>
      <c r="G30" s="739" t="s">
        <v>99</v>
      </c>
      <c r="H30" s="740"/>
      <c r="I30" s="739"/>
      <c r="J30" s="740"/>
    </row>
    <row r="31" spans="1:10" ht="26.25" customHeight="1" hidden="1" outlineLevel="1">
      <c r="A31" s="749">
        <v>4</v>
      </c>
      <c r="B31" s="42" t="s">
        <v>340</v>
      </c>
      <c r="C31" s="796"/>
      <c r="D31" s="797"/>
      <c r="E31" s="739" t="s">
        <v>99</v>
      </c>
      <c r="F31" s="740"/>
      <c r="G31" s="739" t="s">
        <v>99</v>
      </c>
      <c r="H31" s="740"/>
      <c r="I31" s="739"/>
      <c r="J31" s="740"/>
    </row>
    <row r="32" spans="1:10" ht="12.75" customHeight="1" hidden="1" outlineLevel="1">
      <c r="A32" s="749"/>
      <c r="B32" s="150" t="s">
        <v>341</v>
      </c>
      <c r="C32" s="796"/>
      <c r="D32" s="797"/>
      <c r="E32" s="739" t="s">
        <v>99</v>
      </c>
      <c r="F32" s="740"/>
      <c r="G32" s="739" t="s">
        <v>99</v>
      </c>
      <c r="H32" s="740"/>
      <c r="I32" s="739"/>
      <c r="J32" s="740"/>
    </row>
    <row r="33" spans="1:10" ht="12.75" customHeight="1" hidden="1" outlineLevel="1">
      <c r="A33" s="749"/>
      <c r="B33" s="150" t="s">
        <v>342</v>
      </c>
      <c r="C33" s="796"/>
      <c r="D33" s="797"/>
      <c r="E33" s="739" t="s">
        <v>99</v>
      </c>
      <c r="F33" s="740"/>
      <c r="G33" s="739" t="s">
        <v>99</v>
      </c>
      <c r="H33" s="740"/>
      <c r="I33" s="739"/>
      <c r="J33" s="740"/>
    </row>
    <row r="34" spans="1:10" ht="12.75" customHeight="1" hidden="1" outlineLevel="1">
      <c r="A34" s="749"/>
      <c r="B34" s="150" t="s">
        <v>262</v>
      </c>
      <c r="C34" s="796"/>
      <c r="D34" s="797"/>
      <c r="E34" s="739" t="s">
        <v>99</v>
      </c>
      <c r="F34" s="740"/>
      <c r="G34" s="739" t="s">
        <v>99</v>
      </c>
      <c r="H34" s="740"/>
      <c r="I34" s="739"/>
      <c r="J34" s="740"/>
    </row>
    <row r="35" spans="1:10" ht="15.75" customHeight="1" hidden="1" outlineLevel="1">
      <c r="A35" s="36">
        <v>5</v>
      </c>
      <c r="B35" s="149" t="s">
        <v>34</v>
      </c>
      <c r="C35" s="729"/>
      <c r="D35" s="730"/>
      <c r="E35" s="841"/>
      <c r="F35" s="842"/>
      <c r="G35" s="841"/>
      <c r="H35" s="842"/>
      <c r="I35" s="841"/>
      <c r="J35" s="842"/>
    </row>
    <row r="36" spans="1:10" s="199" customFormat="1" ht="15" hidden="1" outlineLevel="1">
      <c r="A36" s="146" t="s">
        <v>286</v>
      </c>
      <c r="B36" s="195" t="s">
        <v>237</v>
      </c>
      <c r="C36" s="819"/>
      <c r="D36" s="820"/>
      <c r="E36" s="819"/>
      <c r="F36" s="820"/>
      <c r="G36" s="817"/>
      <c r="H36" s="818"/>
      <c r="I36" s="731"/>
      <c r="J36" s="732"/>
    </row>
    <row r="37" spans="1:10" ht="15" customHeight="1" hidden="1" collapsed="1">
      <c r="A37" s="815" t="s">
        <v>140</v>
      </c>
      <c r="B37" s="815"/>
      <c r="C37" s="815"/>
      <c r="D37" s="815"/>
      <c r="E37" s="815"/>
      <c r="F37" s="815"/>
      <c r="G37" s="815"/>
      <c r="H37" s="815"/>
      <c r="I37" s="815"/>
      <c r="J37" s="815"/>
    </row>
    <row r="38" spans="1:10" ht="15" customHeight="1" hidden="1" outlineLevel="1">
      <c r="A38" s="816" t="s">
        <v>301</v>
      </c>
      <c r="B38" s="816"/>
      <c r="C38" s="816"/>
      <c r="D38" s="816"/>
      <c r="E38" s="816"/>
      <c r="F38" s="816"/>
      <c r="G38" s="816"/>
      <c r="H38" s="816"/>
      <c r="I38" s="816"/>
      <c r="J38" s="816"/>
    </row>
    <row r="39" spans="1:10" ht="51" hidden="1" outlineLevel="1">
      <c r="A39" s="36">
        <v>1</v>
      </c>
      <c r="B39" s="42" t="s">
        <v>343</v>
      </c>
      <c r="C39" s="745"/>
      <c r="D39" s="746"/>
      <c r="E39" s="745"/>
      <c r="F39" s="746"/>
      <c r="G39" s="745"/>
      <c r="H39" s="746"/>
      <c r="I39" s="745"/>
      <c r="J39" s="746"/>
    </row>
    <row r="40" spans="1:10" ht="25.5" hidden="1" outlineLevel="1">
      <c r="A40" s="36">
        <v>2</v>
      </c>
      <c r="B40" s="42" t="s">
        <v>344</v>
      </c>
      <c r="C40" s="745"/>
      <c r="D40" s="746"/>
      <c r="E40" s="745"/>
      <c r="F40" s="746"/>
      <c r="G40" s="745"/>
      <c r="H40" s="746"/>
      <c r="I40" s="745"/>
      <c r="J40" s="746"/>
    </row>
    <row r="41" spans="1:10" ht="38.25" hidden="1" outlineLevel="1">
      <c r="A41" s="36">
        <v>3</v>
      </c>
      <c r="B41" s="42" t="s">
        <v>345</v>
      </c>
      <c r="C41" s="813"/>
      <c r="D41" s="814"/>
      <c r="E41" s="739" t="s">
        <v>99</v>
      </c>
      <c r="F41" s="740"/>
      <c r="G41" s="739" t="s">
        <v>99</v>
      </c>
      <c r="H41" s="740"/>
      <c r="I41" s="813"/>
      <c r="J41" s="814"/>
    </row>
    <row r="42" spans="1:10" ht="15" customHeight="1" hidden="1" outlineLevel="1">
      <c r="A42" s="765" t="s">
        <v>334</v>
      </c>
      <c r="B42" s="812"/>
      <c r="C42" s="812"/>
      <c r="D42" s="812"/>
      <c r="E42" s="812"/>
      <c r="F42" s="812"/>
      <c r="G42" s="812"/>
      <c r="H42" s="812"/>
      <c r="I42" s="812"/>
      <c r="J42" s="766"/>
    </row>
    <row r="43" spans="1:10" ht="25.5" hidden="1" outlineLevel="1">
      <c r="A43" s="36">
        <v>1</v>
      </c>
      <c r="B43" s="42" t="s">
        <v>346</v>
      </c>
      <c r="C43" s="758"/>
      <c r="D43" s="758"/>
      <c r="E43" s="739" t="s">
        <v>99</v>
      </c>
      <c r="F43" s="740"/>
      <c r="G43" s="739" t="s">
        <v>99</v>
      </c>
      <c r="H43" s="740"/>
      <c r="I43" s="758"/>
      <c r="J43" s="758"/>
    </row>
    <row r="44" spans="1:10" ht="15" customHeight="1" hidden="1" outlineLevel="1">
      <c r="A44" s="733" t="s">
        <v>335</v>
      </c>
      <c r="B44" s="734"/>
      <c r="C44" s="734"/>
      <c r="D44" s="734"/>
      <c r="E44" s="734"/>
      <c r="F44" s="734"/>
      <c r="G44" s="734"/>
      <c r="H44" s="734"/>
      <c r="I44" s="734"/>
      <c r="J44" s="735"/>
    </row>
    <row r="45" spans="1:10" ht="51" hidden="1" outlineLevel="1">
      <c r="A45" s="36">
        <v>1</v>
      </c>
      <c r="B45" s="42" t="s">
        <v>347</v>
      </c>
      <c r="C45" s="758"/>
      <c r="D45" s="758"/>
      <c r="E45" s="745"/>
      <c r="F45" s="746"/>
      <c r="G45" s="745"/>
      <c r="H45" s="746"/>
      <c r="I45" s="758"/>
      <c r="J45" s="758"/>
    </row>
    <row r="46" spans="1:10" ht="38.25" hidden="1" outlineLevel="1">
      <c r="A46" s="36">
        <v>2</v>
      </c>
      <c r="B46" s="151" t="s">
        <v>349</v>
      </c>
      <c r="C46" s="758"/>
      <c r="D46" s="758"/>
      <c r="E46" s="739" t="s">
        <v>99</v>
      </c>
      <c r="F46" s="740"/>
      <c r="G46" s="739" t="s">
        <v>99</v>
      </c>
      <c r="H46" s="740"/>
      <c r="I46" s="758"/>
      <c r="J46" s="758"/>
    </row>
    <row r="47" spans="1:10" ht="15" customHeight="1" hidden="1" outlineLevel="1">
      <c r="A47" s="733" t="s">
        <v>350</v>
      </c>
      <c r="B47" s="734"/>
      <c r="C47" s="734"/>
      <c r="D47" s="734"/>
      <c r="E47" s="734"/>
      <c r="F47" s="734"/>
      <c r="G47" s="734"/>
      <c r="H47" s="734"/>
      <c r="I47" s="734"/>
      <c r="J47" s="735"/>
    </row>
    <row r="48" spans="1:10" ht="25.5" hidden="1" outlineLevel="1">
      <c r="A48" s="36">
        <v>1</v>
      </c>
      <c r="B48" s="151" t="s">
        <v>351</v>
      </c>
      <c r="C48" s="745"/>
      <c r="D48" s="746"/>
      <c r="E48" s="739" t="s">
        <v>99</v>
      </c>
      <c r="F48" s="740"/>
      <c r="G48" s="739" t="s">
        <v>99</v>
      </c>
      <c r="H48" s="740"/>
      <c r="I48" s="745"/>
      <c r="J48" s="746"/>
    </row>
    <row r="49" spans="1:10" ht="15" customHeight="1" hidden="1" outlineLevel="1">
      <c r="A49" s="733" t="s">
        <v>352</v>
      </c>
      <c r="B49" s="734"/>
      <c r="C49" s="734"/>
      <c r="D49" s="734"/>
      <c r="E49" s="734"/>
      <c r="F49" s="734"/>
      <c r="G49" s="734"/>
      <c r="H49" s="734"/>
      <c r="I49" s="734"/>
      <c r="J49" s="735"/>
    </row>
    <row r="50" spans="1:10" ht="25.5" hidden="1" outlineLevel="1">
      <c r="A50" s="36">
        <v>1</v>
      </c>
      <c r="B50" s="42" t="s">
        <v>353</v>
      </c>
      <c r="C50" s="745"/>
      <c r="D50" s="746"/>
      <c r="E50" s="745"/>
      <c r="F50" s="746"/>
      <c r="G50" s="745"/>
      <c r="H50" s="746"/>
      <c r="I50" s="745"/>
      <c r="J50" s="746"/>
    </row>
    <row r="51" spans="1:10" ht="12.75" hidden="1" outlineLevel="1">
      <c r="A51" s="749">
        <v>2</v>
      </c>
      <c r="B51" s="152" t="s">
        <v>354</v>
      </c>
      <c r="C51" s="745"/>
      <c r="D51" s="746"/>
      <c r="E51" s="745"/>
      <c r="F51" s="746"/>
      <c r="G51" s="745"/>
      <c r="H51" s="746"/>
      <c r="I51" s="745"/>
      <c r="J51" s="746"/>
    </row>
    <row r="52" spans="1:10" ht="12.75" hidden="1" outlineLevel="1">
      <c r="A52" s="749"/>
      <c r="B52" s="153" t="s">
        <v>355</v>
      </c>
      <c r="C52" s="745"/>
      <c r="D52" s="746"/>
      <c r="E52" s="745"/>
      <c r="F52" s="746"/>
      <c r="G52" s="745"/>
      <c r="H52" s="746"/>
      <c r="I52" s="745"/>
      <c r="J52" s="746"/>
    </row>
    <row r="53" spans="1:10" ht="12.75" hidden="1" outlineLevel="1">
      <c r="A53" s="749"/>
      <c r="B53" s="150" t="s">
        <v>356</v>
      </c>
      <c r="C53" s="745"/>
      <c r="D53" s="746"/>
      <c r="E53" s="745"/>
      <c r="F53" s="746"/>
      <c r="G53" s="745"/>
      <c r="H53" s="746"/>
      <c r="I53" s="745"/>
      <c r="J53" s="746"/>
    </row>
    <row r="54" spans="1:10" ht="12.75" hidden="1" outlineLevel="1">
      <c r="A54" s="749"/>
      <c r="B54" s="150" t="s">
        <v>357</v>
      </c>
      <c r="C54" s="745"/>
      <c r="D54" s="746"/>
      <c r="E54" s="745"/>
      <c r="F54" s="746"/>
      <c r="G54" s="745"/>
      <c r="H54" s="746"/>
      <c r="I54" s="745"/>
      <c r="J54" s="746"/>
    </row>
    <row r="55" spans="1:10" ht="15" customHeight="1" hidden="1" outlineLevel="1">
      <c r="A55" s="733" t="s">
        <v>358</v>
      </c>
      <c r="B55" s="734"/>
      <c r="C55" s="734"/>
      <c r="D55" s="734"/>
      <c r="E55" s="734"/>
      <c r="F55" s="734"/>
      <c r="G55" s="734"/>
      <c r="H55" s="734"/>
      <c r="I55" s="734"/>
      <c r="J55" s="735"/>
    </row>
    <row r="56" spans="1:10" ht="25.5" hidden="1" outlineLevel="1">
      <c r="A56" s="36">
        <v>1</v>
      </c>
      <c r="B56" s="151" t="s">
        <v>0</v>
      </c>
      <c r="C56" s="745"/>
      <c r="D56" s="746"/>
      <c r="E56" s="739" t="s">
        <v>99</v>
      </c>
      <c r="F56" s="740"/>
      <c r="G56" s="739" t="s">
        <v>99</v>
      </c>
      <c r="H56" s="740"/>
      <c r="I56" s="745"/>
      <c r="J56" s="746"/>
    </row>
    <row r="57" spans="1:10" ht="25.5" hidden="1" outlineLevel="1">
      <c r="A57" s="36">
        <v>2</v>
      </c>
      <c r="B57" s="151" t="s">
        <v>1</v>
      </c>
      <c r="C57" s="745"/>
      <c r="D57" s="746"/>
      <c r="E57" s="739" t="s">
        <v>99</v>
      </c>
      <c r="F57" s="740"/>
      <c r="G57" s="739" t="s">
        <v>99</v>
      </c>
      <c r="H57" s="740"/>
      <c r="I57" s="745"/>
      <c r="J57" s="746"/>
    </row>
    <row r="58" spans="1:10" s="199" customFormat="1" ht="15.75" customHeight="1" hidden="1" outlineLevel="1">
      <c r="A58" s="146" t="s">
        <v>286</v>
      </c>
      <c r="B58" s="195" t="s">
        <v>237</v>
      </c>
      <c r="C58" s="769"/>
      <c r="D58" s="770"/>
      <c r="E58" s="769"/>
      <c r="F58" s="770"/>
      <c r="G58" s="769"/>
      <c r="H58" s="770"/>
      <c r="I58" s="731"/>
      <c r="J58" s="732"/>
    </row>
    <row r="59" spans="1:10" ht="15" customHeight="1" hidden="1" collapsed="1">
      <c r="A59" s="809" t="s">
        <v>144</v>
      </c>
      <c r="B59" s="810"/>
      <c r="C59" s="810"/>
      <c r="D59" s="810"/>
      <c r="E59" s="810"/>
      <c r="F59" s="810"/>
      <c r="G59" s="810"/>
      <c r="H59" s="810"/>
      <c r="I59" s="810"/>
      <c r="J59" s="811"/>
    </row>
    <row r="60" spans="1:10" ht="15" customHeight="1" hidden="1" outlineLevel="1">
      <c r="A60" s="733" t="s">
        <v>301</v>
      </c>
      <c r="B60" s="734"/>
      <c r="C60" s="734"/>
      <c r="D60" s="734"/>
      <c r="E60" s="734"/>
      <c r="F60" s="734"/>
      <c r="G60" s="734"/>
      <c r="H60" s="734"/>
      <c r="I60" s="734"/>
      <c r="J60" s="735"/>
    </row>
    <row r="61" spans="1:10" ht="25.5" hidden="1" outlineLevel="1">
      <c r="A61" s="36">
        <v>1</v>
      </c>
      <c r="B61" s="42" t="s">
        <v>2</v>
      </c>
      <c r="C61" s="796"/>
      <c r="D61" s="797"/>
      <c r="E61" s="739" t="s">
        <v>99</v>
      </c>
      <c r="F61" s="740"/>
      <c r="G61" s="739" t="s">
        <v>99</v>
      </c>
      <c r="H61" s="740"/>
      <c r="I61" s="745"/>
      <c r="J61" s="746"/>
    </row>
    <row r="62" spans="1:10" ht="25.5" hidden="1" outlineLevel="1">
      <c r="A62" s="36">
        <v>2</v>
      </c>
      <c r="B62" s="151" t="s">
        <v>3</v>
      </c>
      <c r="C62" s="796"/>
      <c r="D62" s="797"/>
      <c r="E62" s="739" t="s">
        <v>99</v>
      </c>
      <c r="F62" s="740"/>
      <c r="G62" s="739" t="s">
        <v>99</v>
      </c>
      <c r="H62" s="740"/>
      <c r="I62" s="745"/>
      <c r="J62" s="746"/>
    </row>
    <row r="63" spans="1:10" ht="25.5" hidden="1" outlineLevel="1">
      <c r="A63" s="36">
        <v>3</v>
      </c>
      <c r="B63" s="151" t="s">
        <v>4</v>
      </c>
      <c r="C63" s="796"/>
      <c r="D63" s="797"/>
      <c r="E63" s="739" t="s">
        <v>99</v>
      </c>
      <c r="F63" s="740"/>
      <c r="G63" s="739" t="s">
        <v>99</v>
      </c>
      <c r="H63" s="740"/>
      <c r="I63" s="745"/>
      <c r="J63" s="746"/>
    </row>
    <row r="64" spans="1:10" ht="15" customHeight="1" hidden="1" outlineLevel="1">
      <c r="A64" s="733" t="s">
        <v>334</v>
      </c>
      <c r="B64" s="734"/>
      <c r="C64" s="734"/>
      <c r="D64" s="734"/>
      <c r="E64" s="734"/>
      <c r="F64" s="734"/>
      <c r="G64" s="734"/>
      <c r="H64" s="734"/>
      <c r="I64" s="734"/>
      <c r="J64" s="735"/>
    </row>
    <row r="65" spans="1:10" ht="51" hidden="1" outlineLevel="1">
      <c r="A65" s="36">
        <v>1</v>
      </c>
      <c r="B65" s="42" t="s">
        <v>5</v>
      </c>
      <c r="C65" s="796"/>
      <c r="D65" s="797"/>
      <c r="E65" s="739" t="s">
        <v>99</v>
      </c>
      <c r="F65" s="740"/>
      <c r="G65" s="739" t="s">
        <v>99</v>
      </c>
      <c r="H65" s="740"/>
      <c r="I65" s="745"/>
      <c r="J65" s="746"/>
    </row>
    <row r="66" spans="1:10" ht="38.25" hidden="1" outlineLevel="1">
      <c r="A66" s="36">
        <v>2</v>
      </c>
      <c r="B66" s="42" t="s">
        <v>6</v>
      </c>
      <c r="C66" s="796"/>
      <c r="D66" s="797"/>
      <c r="E66" s="739" t="s">
        <v>99</v>
      </c>
      <c r="F66" s="740"/>
      <c r="G66" s="739" t="s">
        <v>99</v>
      </c>
      <c r="H66" s="740"/>
      <c r="I66" s="745"/>
      <c r="J66" s="746"/>
    </row>
    <row r="67" spans="1:10" ht="15" customHeight="1" hidden="1" outlineLevel="1">
      <c r="A67" s="806" t="s">
        <v>335</v>
      </c>
      <c r="B67" s="807"/>
      <c r="C67" s="807"/>
      <c r="D67" s="807"/>
      <c r="E67" s="807"/>
      <c r="F67" s="807"/>
      <c r="G67" s="807"/>
      <c r="H67" s="807"/>
      <c r="I67" s="807"/>
      <c r="J67" s="808"/>
    </row>
    <row r="68" spans="1:10" ht="63.75" hidden="1" outlineLevel="1">
      <c r="A68" s="36">
        <v>1</v>
      </c>
      <c r="B68" s="154" t="s">
        <v>7</v>
      </c>
      <c r="C68" s="757"/>
      <c r="D68" s="757"/>
      <c r="E68" s="739" t="s">
        <v>99</v>
      </c>
      <c r="F68" s="740"/>
      <c r="G68" s="739" t="s">
        <v>99</v>
      </c>
      <c r="H68" s="740"/>
      <c r="I68" s="758"/>
      <c r="J68" s="758"/>
    </row>
    <row r="69" spans="1:10" ht="38.25" hidden="1" outlineLevel="1">
      <c r="A69" s="36">
        <v>2</v>
      </c>
      <c r="B69" s="154" t="s">
        <v>14</v>
      </c>
      <c r="C69" s="757"/>
      <c r="D69" s="757"/>
      <c r="E69" s="796"/>
      <c r="F69" s="797"/>
      <c r="G69" s="745"/>
      <c r="H69" s="746"/>
      <c r="I69" s="758"/>
      <c r="J69" s="758"/>
    </row>
    <row r="70" spans="1:10" ht="12.75" customHeight="1" hidden="1" outlineLevel="1">
      <c r="A70" s="733" t="s">
        <v>350</v>
      </c>
      <c r="B70" s="734"/>
      <c r="C70" s="734"/>
      <c r="D70" s="734"/>
      <c r="E70" s="734"/>
      <c r="F70" s="734"/>
      <c r="G70" s="734"/>
      <c r="H70" s="734"/>
      <c r="I70" s="734"/>
      <c r="J70" s="735"/>
    </row>
    <row r="71" spans="1:10" ht="52.5" customHeight="1" hidden="1" outlineLevel="1">
      <c r="A71" s="36">
        <v>1</v>
      </c>
      <c r="B71" s="42" t="s">
        <v>15</v>
      </c>
      <c r="C71" s="757"/>
      <c r="D71" s="757"/>
      <c r="E71" s="739" t="s">
        <v>99</v>
      </c>
      <c r="F71" s="740"/>
      <c r="G71" s="739" t="s">
        <v>99</v>
      </c>
      <c r="H71" s="740"/>
      <c r="I71" s="758"/>
      <c r="J71" s="758"/>
    </row>
    <row r="72" spans="1:10" s="199" customFormat="1" ht="16.5" customHeight="1" hidden="1" outlineLevel="1">
      <c r="A72" s="146" t="s">
        <v>286</v>
      </c>
      <c r="B72" s="195" t="s">
        <v>237</v>
      </c>
      <c r="C72" s="804"/>
      <c r="D72" s="804"/>
      <c r="E72" s="767"/>
      <c r="F72" s="768"/>
      <c r="G72" s="769"/>
      <c r="H72" s="770"/>
      <c r="I72" s="805"/>
      <c r="J72" s="805"/>
    </row>
    <row r="73" spans="1:10" ht="17.25" customHeight="1" hidden="1" collapsed="1">
      <c r="A73" s="801" t="s">
        <v>145</v>
      </c>
      <c r="B73" s="802"/>
      <c r="C73" s="802"/>
      <c r="D73" s="802"/>
      <c r="E73" s="802"/>
      <c r="F73" s="802"/>
      <c r="G73" s="802"/>
      <c r="H73" s="802"/>
      <c r="I73" s="802"/>
      <c r="J73" s="803"/>
    </row>
    <row r="74" spans="1:10" ht="15" customHeight="1" hidden="1" outlineLevel="1">
      <c r="A74" s="733" t="s">
        <v>301</v>
      </c>
      <c r="B74" s="734"/>
      <c r="C74" s="734"/>
      <c r="D74" s="734"/>
      <c r="E74" s="734"/>
      <c r="F74" s="734"/>
      <c r="G74" s="734"/>
      <c r="H74" s="734"/>
      <c r="I74" s="734"/>
      <c r="J74" s="735"/>
    </row>
    <row r="75" spans="1:10" ht="25.5" hidden="1" outlineLevel="1">
      <c r="A75" s="36">
        <v>1</v>
      </c>
      <c r="B75" s="42" t="s">
        <v>16</v>
      </c>
      <c r="C75" s="757"/>
      <c r="D75" s="757"/>
      <c r="E75" s="729"/>
      <c r="F75" s="730"/>
      <c r="G75" s="729"/>
      <c r="H75" s="730"/>
      <c r="I75" s="758"/>
      <c r="J75" s="758"/>
    </row>
    <row r="76" spans="1:10" ht="25.5" hidden="1" outlineLevel="1">
      <c r="A76" s="36">
        <v>2</v>
      </c>
      <c r="B76" s="42" t="s">
        <v>17</v>
      </c>
      <c r="C76" s="757"/>
      <c r="D76" s="757"/>
      <c r="E76" s="729"/>
      <c r="F76" s="730"/>
      <c r="G76" s="729"/>
      <c r="H76" s="730"/>
      <c r="I76" s="758"/>
      <c r="J76" s="758"/>
    </row>
    <row r="77" spans="1:10" ht="17.25" customHeight="1" hidden="1" outlineLevel="1">
      <c r="A77" s="733" t="s">
        <v>334</v>
      </c>
      <c r="B77" s="734"/>
      <c r="C77" s="734"/>
      <c r="D77" s="734"/>
      <c r="E77" s="734"/>
      <c r="F77" s="734"/>
      <c r="G77" s="734"/>
      <c r="H77" s="734"/>
      <c r="I77" s="734"/>
      <c r="J77" s="735"/>
    </row>
    <row r="78" spans="1:10" ht="38.25" hidden="1" outlineLevel="1">
      <c r="A78" s="749">
        <v>1</v>
      </c>
      <c r="B78" s="42" t="s">
        <v>18</v>
      </c>
      <c r="C78" s="757"/>
      <c r="D78" s="757"/>
      <c r="E78" s="739" t="s">
        <v>99</v>
      </c>
      <c r="F78" s="740"/>
      <c r="G78" s="739" t="s">
        <v>99</v>
      </c>
      <c r="H78" s="740"/>
      <c r="I78" s="758"/>
      <c r="J78" s="758"/>
    </row>
    <row r="79" spans="1:10" ht="15" hidden="1" outlineLevel="1">
      <c r="A79" s="749"/>
      <c r="B79" s="150" t="s">
        <v>19</v>
      </c>
      <c r="C79" s="757"/>
      <c r="D79" s="757"/>
      <c r="E79" s="739" t="s">
        <v>99</v>
      </c>
      <c r="F79" s="740"/>
      <c r="G79" s="739" t="s">
        <v>99</v>
      </c>
      <c r="H79" s="740"/>
      <c r="I79" s="758"/>
      <c r="J79" s="758"/>
    </row>
    <row r="80" spans="1:10" ht="15" hidden="1" outlineLevel="1">
      <c r="A80" s="749"/>
      <c r="B80" s="150" t="s">
        <v>20</v>
      </c>
      <c r="C80" s="757"/>
      <c r="D80" s="757"/>
      <c r="E80" s="739" t="s">
        <v>99</v>
      </c>
      <c r="F80" s="740"/>
      <c r="G80" s="739" t="s">
        <v>99</v>
      </c>
      <c r="H80" s="740"/>
      <c r="I80" s="758"/>
      <c r="J80" s="758"/>
    </row>
    <row r="81" spans="1:10" ht="25.5" hidden="1" outlineLevel="1">
      <c r="A81" s="36">
        <v>2</v>
      </c>
      <c r="B81" s="42" t="s">
        <v>101</v>
      </c>
      <c r="C81" s="757"/>
      <c r="D81" s="757"/>
      <c r="E81" s="739" t="s">
        <v>99</v>
      </c>
      <c r="F81" s="740"/>
      <c r="G81" s="739" t="s">
        <v>99</v>
      </c>
      <c r="H81" s="740"/>
      <c r="I81" s="758"/>
      <c r="J81" s="758"/>
    </row>
    <row r="82" spans="1:10" ht="15" customHeight="1" hidden="1" outlineLevel="1">
      <c r="A82" s="793" t="s">
        <v>335</v>
      </c>
      <c r="B82" s="794"/>
      <c r="C82" s="794"/>
      <c r="D82" s="794"/>
      <c r="E82" s="794"/>
      <c r="F82" s="794"/>
      <c r="G82" s="794"/>
      <c r="H82" s="794"/>
      <c r="I82" s="794"/>
      <c r="J82" s="795"/>
    </row>
    <row r="83" spans="1:10" ht="38.25" hidden="1" outlineLevel="1">
      <c r="A83" s="36">
        <v>1</v>
      </c>
      <c r="B83" s="42" t="s">
        <v>22</v>
      </c>
      <c r="C83" s="757"/>
      <c r="D83" s="757"/>
      <c r="E83" s="796"/>
      <c r="F83" s="797"/>
      <c r="G83" s="796"/>
      <c r="H83" s="797"/>
      <c r="I83" s="758"/>
      <c r="J83" s="758"/>
    </row>
    <row r="84" spans="1:10" ht="15" customHeight="1" hidden="1" outlineLevel="1">
      <c r="A84" s="793" t="s">
        <v>350</v>
      </c>
      <c r="B84" s="794"/>
      <c r="C84" s="794"/>
      <c r="D84" s="794"/>
      <c r="E84" s="794"/>
      <c r="F84" s="794"/>
      <c r="G84" s="794"/>
      <c r="H84" s="794"/>
      <c r="I84" s="794"/>
      <c r="J84" s="795"/>
    </row>
    <row r="85" spans="1:10" ht="51" hidden="1" outlineLevel="1">
      <c r="A85" s="36">
        <v>1</v>
      </c>
      <c r="B85" s="42" t="s">
        <v>23</v>
      </c>
      <c r="C85" s="757"/>
      <c r="D85" s="757"/>
      <c r="E85" s="796"/>
      <c r="F85" s="797"/>
      <c r="G85" s="796"/>
      <c r="H85" s="797"/>
      <c r="I85" s="798"/>
      <c r="J85" s="798"/>
    </row>
    <row r="86" spans="1:10" s="199" customFormat="1" ht="18.75" customHeight="1" hidden="1" outlineLevel="1">
      <c r="A86" s="146" t="s">
        <v>286</v>
      </c>
      <c r="B86" s="195" t="s">
        <v>237</v>
      </c>
      <c r="C86" s="767"/>
      <c r="D86" s="768"/>
      <c r="E86" s="796"/>
      <c r="F86" s="797"/>
      <c r="G86" s="796"/>
      <c r="H86" s="797"/>
      <c r="I86" s="799"/>
      <c r="J86" s="800"/>
    </row>
    <row r="87" spans="1:10" ht="14.25" customHeight="1" collapsed="1">
      <c r="A87" s="750" t="s">
        <v>148</v>
      </c>
      <c r="B87" s="751"/>
      <c r="C87" s="751"/>
      <c r="D87" s="751"/>
      <c r="E87" s="751"/>
      <c r="F87" s="751"/>
      <c r="G87" s="751"/>
      <c r="H87" s="751"/>
      <c r="I87" s="751"/>
      <c r="J87" s="752"/>
    </row>
    <row r="88" spans="1:10" ht="14.25" customHeight="1" outlineLevel="1">
      <c r="A88" s="733" t="s">
        <v>301</v>
      </c>
      <c r="B88" s="734"/>
      <c r="C88" s="734"/>
      <c r="D88" s="734"/>
      <c r="E88" s="734"/>
      <c r="F88" s="734"/>
      <c r="G88" s="734"/>
      <c r="H88" s="734"/>
      <c r="I88" s="734"/>
      <c r="J88" s="735"/>
    </row>
    <row r="89" spans="1:10" ht="38.25" outlineLevel="1">
      <c r="A89" s="36">
        <v>1</v>
      </c>
      <c r="B89" s="155" t="s">
        <v>260</v>
      </c>
      <c r="C89" s="721">
        <v>0.45</v>
      </c>
      <c r="D89" s="760"/>
      <c r="E89" s="791">
        <f>(30006/85686)*100</f>
        <v>35.01855612352076</v>
      </c>
      <c r="F89" s="792"/>
      <c r="G89" s="791">
        <f>(20027/95286)*100</f>
        <v>21.01777805763701</v>
      </c>
      <c r="H89" s="792"/>
      <c r="I89" s="780">
        <f>(50033/180972)</f>
        <v>0.27646818292332515</v>
      </c>
      <c r="J89" s="781"/>
    </row>
    <row r="90" spans="1:10" ht="38.25" outlineLevel="1">
      <c r="A90" s="749">
        <v>2</v>
      </c>
      <c r="B90" s="155" t="s">
        <v>259</v>
      </c>
      <c r="C90" s="721">
        <v>0.55</v>
      </c>
      <c r="D90" s="760"/>
      <c r="E90" s="739" t="s">
        <v>99</v>
      </c>
      <c r="F90" s="740"/>
      <c r="G90" s="739" t="s">
        <v>99</v>
      </c>
      <c r="H90" s="740"/>
      <c r="I90" s="761" t="s">
        <v>99</v>
      </c>
      <c r="J90" s="762"/>
    </row>
    <row r="91" spans="1:10" ht="13.5" outlineLevel="1">
      <c r="A91" s="749"/>
      <c r="B91" s="156" t="s">
        <v>225</v>
      </c>
      <c r="C91" s="721">
        <v>0.2</v>
      </c>
      <c r="D91" s="760"/>
      <c r="E91" s="739" t="s">
        <v>99</v>
      </c>
      <c r="F91" s="740"/>
      <c r="G91" s="739" t="s">
        <v>99</v>
      </c>
      <c r="H91" s="740"/>
      <c r="I91" s="761" t="s">
        <v>99</v>
      </c>
      <c r="J91" s="762"/>
    </row>
    <row r="92" spans="1:10" ht="38.25" outlineLevel="1">
      <c r="A92" s="36">
        <v>3</v>
      </c>
      <c r="B92" s="155" t="s">
        <v>258</v>
      </c>
      <c r="C92" s="721">
        <v>1</v>
      </c>
      <c r="D92" s="760"/>
      <c r="E92" s="789">
        <f>(30/324)*100</f>
        <v>9.25925925925926</v>
      </c>
      <c r="F92" s="790"/>
      <c r="G92" s="789">
        <f>(3/58)*100</f>
        <v>5.172413793103448</v>
      </c>
      <c r="H92" s="790"/>
      <c r="I92" s="784">
        <f>(33/382)</f>
        <v>0.08638743455497382</v>
      </c>
      <c r="J92" s="785"/>
    </row>
    <row r="93" spans="1:10" ht="25.5" outlineLevel="1">
      <c r="A93" s="36">
        <v>4</v>
      </c>
      <c r="B93" s="155" t="s">
        <v>24</v>
      </c>
      <c r="C93" s="773">
        <v>4347</v>
      </c>
      <c r="D93" s="760"/>
      <c r="E93" s="739" t="s">
        <v>99</v>
      </c>
      <c r="F93" s="740"/>
      <c r="G93" s="739" t="s">
        <v>99</v>
      </c>
      <c r="H93" s="740"/>
      <c r="I93" s="747">
        <v>3209</v>
      </c>
      <c r="J93" s="748"/>
    </row>
    <row r="94" spans="1:10" ht="18.75" customHeight="1" outlineLevel="1">
      <c r="A94" s="786" t="s">
        <v>334</v>
      </c>
      <c r="B94" s="787"/>
      <c r="C94" s="787"/>
      <c r="D94" s="787"/>
      <c r="E94" s="787"/>
      <c r="F94" s="787"/>
      <c r="G94" s="787"/>
      <c r="H94" s="787"/>
      <c r="I94" s="787"/>
      <c r="J94" s="788"/>
    </row>
    <row r="95" spans="1:10" ht="38.25" outlineLevel="1">
      <c r="A95" s="36">
        <v>1</v>
      </c>
      <c r="B95" s="155" t="s">
        <v>238</v>
      </c>
      <c r="C95" s="721">
        <v>1</v>
      </c>
      <c r="D95" s="760"/>
      <c r="E95" s="776">
        <f>(2473/25447)*100</f>
        <v>9.718237906236492</v>
      </c>
      <c r="F95" s="777"/>
      <c r="G95" s="776">
        <f>(1745/26353)*100</f>
        <v>6.6216370052745415</v>
      </c>
      <c r="H95" s="777"/>
      <c r="I95" s="780">
        <f>(4218/51800)</f>
        <v>0.08142857142857143</v>
      </c>
      <c r="J95" s="781"/>
    </row>
    <row r="96" spans="1:10" ht="41.25" customHeight="1" outlineLevel="1">
      <c r="A96" s="36">
        <v>2</v>
      </c>
      <c r="B96" s="155" t="s">
        <v>239</v>
      </c>
      <c r="C96" s="721">
        <v>0.5</v>
      </c>
      <c r="D96" s="760"/>
      <c r="E96" s="776">
        <f>(5884/25447)*100</f>
        <v>23.122568475655285</v>
      </c>
      <c r="F96" s="777"/>
      <c r="G96" s="776">
        <f>(3600/26353)*100</f>
        <v>13.660683793116531</v>
      </c>
      <c r="H96" s="777"/>
      <c r="I96" s="780">
        <f>(9484/51800)</f>
        <v>0.1830888030888031</v>
      </c>
      <c r="J96" s="781"/>
    </row>
    <row r="97" spans="1:10" ht="38.25" outlineLevel="1">
      <c r="A97" s="749">
        <v>3</v>
      </c>
      <c r="B97" s="155" t="s">
        <v>240</v>
      </c>
      <c r="C97" s="721">
        <v>0.58</v>
      </c>
      <c r="D97" s="760"/>
      <c r="E97" s="739" t="s">
        <v>99</v>
      </c>
      <c r="F97" s="740"/>
      <c r="G97" s="739" t="s">
        <v>99</v>
      </c>
      <c r="H97" s="740"/>
      <c r="I97" s="761" t="s">
        <v>99</v>
      </c>
      <c r="J97" s="762"/>
    </row>
    <row r="98" spans="1:10" ht="13.5" outlineLevel="1">
      <c r="A98" s="749"/>
      <c r="B98" s="156" t="s">
        <v>225</v>
      </c>
      <c r="C98" s="721">
        <v>0.1</v>
      </c>
      <c r="D98" s="760"/>
      <c r="E98" s="739" t="s">
        <v>99</v>
      </c>
      <c r="F98" s="740"/>
      <c r="G98" s="739" t="s">
        <v>99</v>
      </c>
      <c r="H98" s="740"/>
      <c r="I98" s="761" t="s">
        <v>99</v>
      </c>
      <c r="J98" s="762"/>
    </row>
    <row r="99" spans="1:10" ht="25.5" outlineLevel="1">
      <c r="A99" s="36">
        <v>4</v>
      </c>
      <c r="B99" s="155" t="s">
        <v>41</v>
      </c>
      <c r="C99" s="773">
        <v>1130</v>
      </c>
      <c r="D99" s="760"/>
      <c r="E99" s="739" t="s">
        <v>99</v>
      </c>
      <c r="F99" s="740"/>
      <c r="G99" s="739" t="s">
        <v>99</v>
      </c>
      <c r="H99" s="740"/>
      <c r="I99" s="747">
        <v>384</v>
      </c>
      <c r="J99" s="748"/>
    </row>
    <row r="100" spans="1:10" ht="15.75" customHeight="1" outlineLevel="1">
      <c r="A100" s="733" t="s">
        <v>335</v>
      </c>
      <c r="B100" s="734"/>
      <c r="C100" s="734"/>
      <c r="D100" s="734"/>
      <c r="E100" s="734"/>
      <c r="F100" s="734"/>
      <c r="G100" s="734"/>
      <c r="H100" s="734"/>
      <c r="I100" s="734"/>
      <c r="J100" s="735"/>
    </row>
    <row r="101" spans="1:10" ht="51" outlineLevel="1">
      <c r="A101" s="749">
        <v>1</v>
      </c>
      <c r="B101" s="155" t="s">
        <v>257</v>
      </c>
      <c r="C101" s="721">
        <v>0.45</v>
      </c>
      <c r="D101" s="760"/>
      <c r="E101" s="782">
        <f>(4927/43083)*100</f>
        <v>11.436065269363786</v>
      </c>
      <c r="F101" s="783"/>
      <c r="G101" s="782">
        <f>(3303/65558)*100</f>
        <v>5.0382867079532625</v>
      </c>
      <c r="H101" s="783"/>
      <c r="I101" s="784">
        <f>(8230/108641)</f>
        <v>0.07575408915602765</v>
      </c>
      <c r="J101" s="785"/>
    </row>
    <row r="102" spans="1:10" ht="12.75" outlineLevel="1">
      <c r="A102" s="749"/>
      <c r="B102" s="156" t="s">
        <v>256</v>
      </c>
      <c r="C102" s="721">
        <v>0.35</v>
      </c>
      <c r="D102" s="760"/>
      <c r="E102" s="776">
        <f>(256/2950)*100</f>
        <v>8.677966101694915</v>
      </c>
      <c r="F102" s="777"/>
      <c r="G102" s="776">
        <f>(183/3056)*100</f>
        <v>5.9882198952879575</v>
      </c>
      <c r="H102" s="777"/>
      <c r="I102" s="780">
        <f>(439/6006)</f>
        <v>0.07309357309357309</v>
      </c>
      <c r="J102" s="781"/>
    </row>
    <row r="103" spans="1:10" ht="12.75" outlineLevel="1">
      <c r="A103" s="749"/>
      <c r="B103" s="156" t="s">
        <v>255</v>
      </c>
      <c r="C103" s="721">
        <v>0.5</v>
      </c>
      <c r="D103" s="760"/>
      <c r="E103" s="776">
        <f>(4001/31337)*100</f>
        <v>12.767654848900662</v>
      </c>
      <c r="F103" s="777"/>
      <c r="G103" s="776">
        <f>(2111/21755)*100</f>
        <v>9.703516433003907</v>
      </c>
      <c r="H103" s="777"/>
      <c r="I103" s="780">
        <f>(6112/53092)</f>
        <v>0.11512092217283207</v>
      </c>
      <c r="J103" s="781"/>
    </row>
    <row r="104" spans="1:10" ht="12.75" outlineLevel="1">
      <c r="A104" s="749"/>
      <c r="B104" s="156" t="s">
        <v>254</v>
      </c>
      <c r="C104" s="721">
        <v>0.5</v>
      </c>
      <c r="D104" s="760"/>
      <c r="E104" s="776">
        <f>(4927/32709)*100</f>
        <v>15.0631324711853</v>
      </c>
      <c r="F104" s="777"/>
      <c r="G104" s="776">
        <f>(3303/34865)*100</f>
        <v>9.473684210526317</v>
      </c>
      <c r="H104" s="777"/>
      <c r="I104" s="780">
        <f>(8230/67574)</f>
        <v>0.12179240536300945</v>
      </c>
      <c r="J104" s="781"/>
    </row>
    <row r="105" spans="1:10" ht="38.25" outlineLevel="1">
      <c r="A105" s="749">
        <v>2</v>
      </c>
      <c r="B105" s="155" t="s">
        <v>253</v>
      </c>
      <c r="C105" s="721">
        <v>0.35</v>
      </c>
      <c r="D105" s="760"/>
      <c r="E105" s="739" t="s">
        <v>99</v>
      </c>
      <c r="F105" s="740"/>
      <c r="G105" s="739" t="s">
        <v>99</v>
      </c>
      <c r="H105" s="740"/>
      <c r="I105" s="780" t="s">
        <v>99</v>
      </c>
      <c r="J105" s="781"/>
    </row>
    <row r="106" spans="1:10" ht="12.75" outlineLevel="1">
      <c r="A106" s="749"/>
      <c r="B106" s="156" t="s">
        <v>231</v>
      </c>
      <c r="C106" s="721">
        <v>0.35</v>
      </c>
      <c r="D106" s="760"/>
      <c r="E106" s="739" t="s">
        <v>99</v>
      </c>
      <c r="F106" s="740"/>
      <c r="G106" s="739" t="s">
        <v>99</v>
      </c>
      <c r="H106" s="740"/>
      <c r="I106" s="780" t="s">
        <v>99</v>
      </c>
      <c r="J106" s="781"/>
    </row>
    <row r="107" spans="1:10" ht="12.75" outlineLevel="1">
      <c r="A107" s="749"/>
      <c r="B107" s="156" t="s">
        <v>230</v>
      </c>
      <c r="C107" s="721">
        <v>0.35</v>
      </c>
      <c r="D107" s="760"/>
      <c r="E107" s="739" t="s">
        <v>99</v>
      </c>
      <c r="F107" s="740"/>
      <c r="G107" s="739" t="s">
        <v>99</v>
      </c>
      <c r="H107" s="740"/>
      <c r="I107" s="780" t="s">
        <v>99</v>
      </c>
      <c r="J107" s="781"/>
    </row>
    <row r="108" spans="1:10" ht="12.75" outlineLevel="1">
      <c r="A108" s="749"/>
      <c r="B108" s="156" t="s">
        <v>229</v>
      </c>
      <c r="C108" s="721">
        <v>0.35</v>
      </c>
      <c r="D108" s="760"/>
      <c r="E108" s="739" t="s">
        <v>99</v>
      </c>
      <c r="F108" s="740"/>
      <c r="G108" s="739" t="s">
        <v>99</v>
      </c>
      <c r="H108" s="740"/>
      <c r="I108" s="780" t="s">
        <v>99</v>
      </c>
      <c r="J108" s="781"/>
    </row>
    <row r="109" spans="1:10" ht="38.25" outlineLevel="1">
      <c r="A109" s="36">
        <v>3</v>
      </c>
      <c r="B109" s="155" t="s">
        <v>228</v>
      </c>
      <c r="C109" s="721">
        <v>0.1</v>
      </c>
      <c r="D109" s="760"/>
      <c r="E109" s="739" t="s">
        <v>99</v>
      </c>
      <c r="F109" s="740"/>
      <c r="G109" s="739" t="s">
        <v>99</v>
      </c>
      <c r="H109" s="740"/>
      <c r="I109" s="780" t="s">
        <v>99</v>
      </c>
      <c r="J109" s="781"/>
    </row>
    <row r="110" spans="1:10" ht="40.5" customHeight="1" outlineLevel="1">
      <c r="A110" s="36">
        <v>4</v>
      </c>
      <c r="B110" s="155" t="s">
        <v>42</v>
      </c>
      <c r="C110" s="773">
        <v>1668</v>
      </c>
      <c r="D110" s="760"/>
      <c r="E110" s="739" t="s">
        <v>99</v>
      </c>
      <c r="F110" s="740"/>
      <c r="G110" s="739" t="s">
        <v>99</v>
      </c>
      <c r="H110" s="740"/>
      <c r="I110" s="774">
        <v>1825</v>
      </c>
      <c r="J110" s="775"/>
    </row>
    <row r="111" spans="1:10" ht="12.75" customHeight="1" outlineLevel="1">
      <c r="A111" s="733" t="s">
        <v>350</v>
      </c>
      <c r="B111" s="734"/>
      <c r="C111" s="734"/>
      <c r="D111" s="734"/>
      <c r="E111" s="734"/>
      <c r="F111" s="734"/>
      <c r="G111" s="734"/>
      <c r="H111" s="734"/>
      <c r="I111" s="734"/>
      <c r="J111" s="735"/>
    </row>
    <row r="112" spans="1:10" ht="38.25" outlineLevel="1">
      <c r="A112" s="36">
        <v>1</v>
      </c>
      <c r="B112" s="157" t="s">
        <v>227</v>
      </c>
      <c r="C112" s="721">
        <v>0.4</v>
      </c>
      <c r="D112" s="760"/>
      <c r="E112" s="776">
        <f>(328/12652)*100</f>
        <v>2.592475497944989</v>
      </c>
      <c r="F112" s="777"/>
      <c r="G112" s="776">
        <f>(562/18927)*100</f>
        <v>2.9693031119564646</v>
      </c>
      <c r="H112" s="777"/>
      <c r="I112" s="778">
        <f>(890/31579)</f>
        <v>0.0281832863611894</v>
      </c>
      <c r="J112" s="779"/>
    </row>
    <row r="113" spans="1:10" ht="38.25" customHeight="1" outlineLevel="1">
      <c r="A113" s="749">
        <v>2</v>
      </c>
      <c r="B113" s="157" t="s">
        <v>226</v>
      </c>
      <c r="C113" s="721">
        <v>0.35</v>
      </c>
      <c r="D113" s="760"/>
      <c r="E113" s="739" t="s">
        <v>99</v>
      </c>
      <c r="F113" s="740"/>
      <c r="G113" s="739" t="s">
        <v>99</v>
      </c>
      <c r="H113" s="740"/>
      <c r="I113" s="761" t="s">
        <v>99</v>
      </c>
      <c r="J113" s="762"/>
    </row>
    <row r="114" spans="1:10" ht="13.5" outlineLevel="1">
      <c r="A114" s="749"/>
      <c r="B114" s="158" t="s">
        <v>225</v>
      </c>
      <c r="C114" s="721">
        <v>0.1</v>
      </c>
      <c r="D114" s="760"/>
      <c r="E114" s="739" t="s">
        <v>99</v>
      </c>
      <c r="F114" s="740"/>
      <c r="G114" s="739" t="s">
        <v>99</v>
      </c>
      <c r="H114" s="740"/>
      <c r="I114" s="761" t="s">
        <v>99</v>
      </c>
      <c r="J114" s="762"/>
    </row>
    <row r="115" spans="1:10" ht="25.5" outlineLevel="1">
      <c r="A115" s="36">
        <v>3</v>
      </c>
      <c r="B115" s="157" t="s">
        <v>43</v>
      </c>
      <c r="C115" s="773">
        <v>510</v>
      </c>
      <c r="D115" s="760"/>
      <c r="E115" s="739" t="s">
        <v>99</v>
      </c>
      <c r="F115" s="740"/>
      <c r="G115" s="739" t="s">
        <v>99</v>
      </c>
      <c r="H115" s="740"/>
      <c r="I115" s="747">
        <v>234</v>
      </c>
      <c r="J115" s="748"/>
    </row>
    <row r="116" spans="1:10" s="199" customFormat="1" ht="17.25" customHeight="1" outlineLevel="1">
      <c r="A116" s="146" t="s">
        <v>286</v>
      </c>
      <c r="B116" s="195" t="s">
        <v>237</v>
      </c>
      <c r="C116" s="727"/>
      <c r="D116" s="728"/>
      <c r="E116" s="767"/>
      <c r="F116" s="768"/>
      <c r="G116" s="769"/>
      <c r="H116" s="770"/>
      <c r="I116" s="731"/>
      <c r="J116" s="732"/>
    </row>
    <row r="117" spans="1:10" s="199" customFormat="1" ht="330.75" customHeight="1" outlineLevel="1">
      <c r="A117" s="321"/>
      <c r="B117" s="485" t="s">
        <v>413</v>
      </c>
      <c r="C117" s="884" t="s">
        <v>1458</v>
      </c>
      <c r="D117" s="885"/>
      <c r="E117" s="885"/>
      <c r="F117" s="885"/>
      <c r="G117" s="885"/>
      <c r="H117" s="885"/>
      <c r="I117" s="885"/>
      <c r="J117" s="886"/>
    </row>
    <row r="118" spans="1:10" ht="14.25" customHeight="1">
      <c r="A118" s="750" t="s">
        <v>150</v>
      </c>
      <c r="B118" s="751"/>
      <c r="C118" s="751"/>
      <c r="D118" s="751"/>
      <c r="E118" s="751"/>
      <c r="F118" s="751"/>
      <c r="G118" s="751"/>
      <c r="H118" s="751"/>
      <c r="I118" s="751"/>
      <c r="J118" s="752"/>
    </row>
    <row r="119" spans="1:10" ht="14.25" customHeight="1" outlineLevel="1">
      <c r="A119" s="733" t="s">
        <v>301</v>
      </c>
      <c r="B119" s="734"/>
      <c r="C119" s="734"/>
      <c r="D119" s="734"/>
      <c r="E119" s="734"/>
      <c r="F119" s="734"/>
      <c r="G119" s="734"/>
      <c r="H119" s="734"/>
      <c r="I119" s="734"/>
      <c r="J119" s="735"/>
    </row>
    <row r="120" spans="1:10" ht="25.5" outlineLevel="1">
      <c r="A120" s="36">
        <v>1</v>
      </c>
      <c r="B120" s="155" t="s">
        <v>224</v>
      </c>
      <c r="C120" s="721">
        <v>0.1</v>
      </c>
      <c r="D120" s="760"/>
      <c r="E120" s="739" t="s">
        <v>21</v>
      </c>
      <c r="F120" s="740"/>
      <c r="G120" s="739" t="s">
        <v>21</v>
      </c>
      <c r="H120" s="740"/>
      <c r="I120" s="771">
        <v>0.073</v>
      </c>
      <c r="J120" s="772"/>
    </row>
    <row r="121" spans="1:10" ht="38.25" outlineLevel="1">
      <c r="A121" s="36">
        <v>2</v>
      </c>
      <c r="B121" s="155" t="s">
        <v>223</v>
      </c>
      <c r="C121" s="721">
        <v>0.4</v>
      </c>
      <c r="D121" s="760"/>
      <c r="E121" s="739" t="s">
        <v>99</v>
      </c>
      <c r="F121" s="740"/>
      <c r="G121" s="739" t="s">
        <v>99</v>
      </c>
      <c r="H121" s="740"/>
      <c r="I121" s="761" t="s">
        <v>99</v>
      </c>
      <c r="J121" s="762"/>
    </row>
    <row r="122" spans="1:10" ht="38.25" outlineLevel="1">
      <c r="A122" s="36">
        <v>3</v>
      </c>
      <c r="B122" s="155" t="s">
        <v>222</v>
      </c>
      <c r="C122" s="721">
        <v>0.15</v>
      </c>
      <c r="D122" s="760"/>
      <c r="E122" s="739" t="s">
        <v>21</v>
      </c>
      <c r="F122" s="740"/>
      <c r="G122" s="739" t="s">
        <v>21</v>
      </c>
      <c r="H122" s="740"/>
      <c r="I122" s="771">
        <v>0.0589</v>
      </c>
      <c r="J122" s="772"/>
    </row>
    <row r="123" spans="1:10" ht="38.25" outlineLevel="1">
      <c r="A123" s="36">
        <v>4</v>
      </c>
      <c r="B123" s="155" t="s">
        <v>221</v>
      </c>
      <c r="C123" s="721">
        <v>1</v>
      </c>
      <c r="D123" s="760"/>
      <c r="E123" s="739" t="s">
        <v>21</v>
      </c>
      <c r="F123" s="740"/>
      <c r="G123" s="739" t="s">
        <v>21</v>
      </c>
      <c r="H123" s="740"/>
      <c r="I123" s="771">
        <v>0.1832</v>
      </c>
      <c r="J123" s="772"/>
    </row>
    <row r="124" spans="1:10" ht="18" customHeight="1" outlineLevel="1">
      <c r="A124" s="733" t="s">
        <v>334</v>
      </c>
      <c r="B124" s="734"/>
      <c r="C124" s="734"/>
      <c r="D124" s="734"/>
      <c r="E124" s="734"/>
      <c r="F124" s="734"/>
      <c r="G124" s="734"/>
      <c r="H124" s="734"/>
      <c r="I124" s="734"/>
      <c r="J124" s="735"/>
    </row>
    <row r="125" spans="1:10" ht="13.5" customHeight="1" outlineLevel="1">
      <c r="A125" s="36">
        <v>1</v>
      </c>
      <c r="B125" s="155" t="s">
        <v>44</v>
      </c>
      <c r="C125" s="773">
        <v>7000</v>
      </c>
      <c r="D125" s="760"/>
      <c r="E125" s="739" t="s">
        <v>99</v>
      </c>
      <c r="F125" s="740"/>
      <c r="G125" s="739" t="s">
        <v>99</v>
      </c>
      <c r="H125" s="740"/>
      <c r="I125" s="761" t="s">
        <v>99</v>
      </c>
      <c r="J125" s="762"/>
    </row>
    <row r="126" spans="1:10" ht="25.5" outlineLevel="1">
      <c r="A126" s="36">
        <v>2</v>
      </c>
      <c r="B126" s="155" t="s">
        <v>45</v>
      </c>
      <c r="C126" s="721">
        <v>0.3</v>
      </c>
      <c r="D126" s="760"/>
      <c r="E126" s="739" t="s">
        <v>99</v>
      </c>
      <c r="F126" s="740"/>
      <c r="G126" s="739" t="s">
        <v>99</v>
      </c>
      <c r="H126" s="740"/>
      <c r="I126" s="761" t="s">
        <v>99</v>
      </c>
      <c r="J126" s="762"/>
    </row>
    <row r="127" spans="1:10" s="199" customFormat="1" ht="18.75" customHeight="1" outlineLevel="1">
      <c r="A127" s="146" t="s">
        <v>286</v>
      </c>
      <c r="B127" s="195" t="s">
        <v>237</v>
      </c>
      <c r="C127" s="765"/>
      <c r="D127" s="766"/>
      <c r="E127" s="767"/>
      <c r="F127" s="768"/>
      <c r="G127" s="769"/>
      <c r="H127" s="770"/>
      <c r="I127" s="731"/>
      <c r="J127" s="732"/>
    </row>
    <row r="128" spans="1:10" ht="14.25" customHeight="1" outlineLevel="1">
      <c r="A128" s="750" t="s">
        <v>152</v>
      </c>
      <c r="B128" s="751"/>
      <c r="C128" s="751"/>
      <c r="D128" s="751"/>
      <c r="E128" s="751"/>
      <c r="F128" s="751"/>
      <c r="G128" s="751"/>
      <c r="H128" s="751"/>
      <c r="I128" s="751"/>
      <c r="J128" s="752"/>
    </row>
    <row r="129" spans="1:10" ht="15" customHeight="1" outlineLevel="1">
      <c r="A129" s="733" t="s">
        <v>301</v>
      </c>
      <c r="B129" s="734"/>
      <c r="C129" s="734"/>
      <c r="D129" s="734"/>
      <c r="E129" s="734"/>
      <c r="F129" s="734"/>
      <c r="G129" s="734"/>
      <c r="H129" s="734"/>
      <c r="I129" s="734"/>
      <c r="J129" s="735"/>
    </row>
    <row r="130" spans="1:10" ht="38.25" outlineLevel="1">
      <c r="A130" s="36">
        <v>1</v>
      </c>
      <c r="B130" s="157" t="s">
        <v>46</v>
      </c>
      <c r="C130" s="721">
        <v>0.06</v>
      </c>
      <c r="D130" s="760"/>
      <c r="E130" s="739" t="s">
        <v>99</v>
      </c>
      <c r="F130" s="740"/>
      <c r="G130" s="739" t="s">
        <v>99</v>
      </c>
      <c r="H130" s="740"/>
      <c r="I130" s="763">
        <v>0</v>
      </c>
      <c r="J130" s="764"/>
    </row>
    <row r="131" spans="1:10" ht="25.5" outlineLevel="1">
      <c r="A131" s="36">
        <v>2</v>
      </c>
      <c r="B131" s="157" t="s">
        <v>47</v>
      </c>
      <c r="C131" s="721">
        <v>0.1</v>
      </c>
      <c r="D131" s="760"/>
      <c r="E131" s="739" t="s">
        <v>99</v>
      </c>
      <c r="F131" s="740"/>
      <c r="G131" s="739" t="s">
        <v>99</v>
      </c>
      <c r="H131" s="740"/>
      <c r="I131" s="761" t="s">
        <v>99</v>
      </c>
      <c r="J131" s="762"/>
    </row>
    <row r="132" spans="1:10" ht="18" customHeight="1" outlineLevel="1">
      <c r="A132" s="733" t="s">
        <v>334</v>
      </c>
      <c r="B132" s="734"/>
      <c r="C132" s="734"/>
      <c r="D132" s="734"/>
      <c r="E132" s="734"/>
      <c r="F132" s="734"/>
      <c r="G132" s="734"/>
      <c r="H132" s="734"/>
      <c r="I132" s="734"/>
      <c r="J132" s="735"/>
    </row>
    <row r="133" spans="1:10" ht="51" customHeight="1" outlineLevel="1">
      <c r="A133" s="36">
        <v>1</v>
      </c>
      <c r="B133" s="157" t="s">
        <v>66</v>
      </c>
      <c r="C133" s="721">
        <v>0.1</v>
      </c>
      <c r="D133" s="760"/>
      <c r="E133" s="745">
        <v>0</v>
      </c>
      <c r="F133" s="746"/>
      <c r="G133" s="745">
        <v>0</v>
      </c>
      <c r="H133" s="746"/>
      <c r="I133" s="763">
        <v>0</v>
      </c>
      <c r="J133" s="764"/>
    </row>
    <row r="134" spans="1:10" ht="51" outlineLevel="1">
      <c r="A134" s="274">
        <v>2</v>
      </c>
      <c r="B134" s="157" t="s">
        <v>67</v>
      </c>
      <c r="C134" s="753">
        <v>0.3</v>
      </c>
      <c r="D134" s="715"/>
      <c r="E134" s="754" t="s">
        <v>99</v>
      </c>
      <c r="F134" s="754"/>
      <c r="G134" s="754" t="s">
        <v>99</v>
      </c>
      <c r="H134" s="754"/>
      <c r="I134" s="755" t="s">
        <v>99</v>
      </c>
      <c r="J134" s="755"/>
    </row>
    <row r="135" spans="1:10" ht="18.75" customHeight="1" outlineLevel="1">
      <c r="A135" s="321" t="s">
        <v>286</v>
      </c>
      <c r="B135" s="195" t="s">
        <v>237</v>
      </c>
      <c r="C135" s="756"/>
      <c r="D135" s="756"/>
      <c r="E135" s="757"/>
      <c r="F135" s="757"/>
      <c r="G135" s="758"/>
      <c r="H135" s="758"/>
      <c r="I135" s="759"/>
      <c r="J135" s="759"/>
    </row>
    <row r="136" spans="1:10" ht="266.25" customHeight="1" outlineLevel="1">
      <c r="A136" s="321"/>
      <c r="B136" s="289" t="s">
        <v>413</v>
      </c>
      <c r="C136" s="708" t="s">
        <v>423</v>
      </c>
      <c r="D136" s="709"/>
      <c r="E136" s="709"/>
      <c r="F136" s="709"/>
      <c r="G136" s="709"/>
      <c r="H136" s="709"/>
      <c r="I136" s="709"/>
      <c r="J136" s="710"/>
    </row>
    <row r="137" spans="1:10" ht="14.25" customHeight="1">
      <c r="A137" s="750" t="s">
        <v>157</v>
      </c>
      <c r="B137" s="751"/>
      <c r="C137" s="751"/>
      <c r="D137" s="751"/>
      <c r="E137" s="751"/>
      <c r="F137" s="751"/>
      <c r="G137" s="751"/>
      <c r="H137" s="751"/>
      <c r="I137" s="751"/>
      <c r="J137" s="752"/>
    </row>
    <row r="138" spans="1:10" ht="14.25" customHeight="1" outlineLevel="1">
      <c r="A138" s="733" t="s">
        <v>301</v>
      </c>
      <c r="B138" s="734"/>
      <c r="C138" s="734"/>
      <c r="D138" s="734"/>
      <c r="E138" s="734"/>
      <c r="F138" s="734"/>
      <c r="G138" s="734"/>
      <c r="H138" s="734"/>
      <c r="I138" s="734"/>
      <c r="J138" s="735"/>
    </row>
    <row r="139" spans="1:10" ht="38.25" outlineLevel="1">
      <c r="A139" s="36">
        <v>1</v>
      </c>
      <c r="B139" s="155" t="s">
        <v>68</v>
      </c>
      <c r="C139" s="721">
        <v>0.06</v>
      </c>
      <c r="D139" s="722"/>
      <c r="E139" s="723">
        <v>0.1214</v>
      </c>
      <c r="F139" s="724"/>
      <c r="G139" s="723">
        <v>0.1148</v>
      </c>
      <c r="H139" s="724"/>
      <c r="I139" s="725">
        <v>0.118</v>
      </c>
      <c r="J139" s="726"/>
    </row>
    <row r="140" spans="1:10" ht="38.25" outlineLevel="1">
      <c r="A140" s="36">
        <v>2</v>
      </c>
      <c r="B140" s="155" t="s">
        <v>69</v>
      </c>
      <c r="C140" s="721">
        <v>0.01</v>
      </c>
      <c r="D140" s="722"/>
      <c r="E140" s="723">
        <v>0.0003</v>
      </c>
      <c r="F140" s="724"/>
      <c r="G140" s="723">
        <v>0.0001</v>
      </c>
      <c r="H140" s="724"/>
      <c r="I140" s="725">
        <v>0.0002</v>
      </c>
      <c r="J140" s="726"/>
    </row>
    <row r="141" spans="1:10" ht="25.5" outlineLevel="1">
      <c r="A141" s="36">
        <v>3</v>
      </c>
      <c r="B141" s="155" t="s">
        <v>70</v>
      </c>
      <c r="C141" s="721">
        <v>0.75</v>
      </c>
      <c r="D141" s="722"/>
      <c r="E141" s="739" t="s">
        <v>99</v>
      </c>
      <c r="F141" s="740"/>
      <c r="G141" s="739" t="s">
        <v>99</v>
      </c>
      <c r="H141" s="740"/>
      <c r="I141" s="725">
        <v>0.3246</v>
      </c>
      <c r="J141" s="726"/>
    </row>
    <row r="142" spans="1:10" ht="16.5" customHeight="1" outlineLevel="1">
      <c r="A142" s="733" t="s">
        <v>334</v>
      </c>
      <c r="B142" s="734"/>
      <c r="C142" s="734"/>
      <c r="D142" s="734"/>
      <c r="E142" s="734"/>
      <c r="F142" s="734"/>
      <c r="G142" s="734"/>
      <c r="H142" s="734"/>
      <c r="I142" s="734"/>
      <c r="J142" s="735"/>
    </row>
    <row r="143" spans="1:10" ht="38.25" outlineLevel="1">
      <c r="A143" s="749">
        <v>1</v>
      </c>
      <c r="B143" s="155" t="s">
        <v>71</v>
      </c>
      <c r="C143" s="721">
        <v>0.6</v>
      </c>
      <c r="D143" s="722"/>
      <c r="E143" s="739" t="s">
        <v>99</v>
      </c>
      <c r="F143" s="740"/>
      <c r="G143" s="739" t="s">
        <v>99</v>
      </c>
      <c r="H143" s="740"/>
      <c r="I143" s="725">
        <v>0.1347</v>
      </c>
      <c r="J143" s="726"/>
    </row>
    <row r="144" spans="1:10" ht="12.75" outlineLevel="1">
      <c r="A144" s="749"/>
      <c r="B144" s="156" t="s">
        <v>72</v>
      </c>
      <c r="C144" s="721">
        <v>0.42</v>
      </c>
      <c r="D144" s="722"/>
      <c r="E144" s="739" t="s">
        <v>99</v>
      </c>
      <c r="F144" s="740"/>
      <c r="G144" s="739" t="s">
        <v>99</v>
      </c>
      <c r="H144" s="740"/>
      <c r="I144" s="725">
        <v>0.1313</v>
      </c>
      <c r="J144" s="726"/>
    </row>
    <row r="145" spans="1:10" ht="12.75" outlineLevel="1">
      <c r="A145" s="749"/>
      <c r="B145" s="156" t="s">
        <v>73</v>
      </c>
      <c r="C145" s="721">
        <v>0.8</v>
      </c>
      <c r="D145" s="722"/>
      <c r="E145" s="739" t="s">
        <v>99</v>
      </c>
      <c r="F145" s="740"/>
      <c r="G145" s="739" t="s">
        <v>99</v>
      </c>
      <c r="H145" s="740"/>
      <c r="I145" s="725">
        <v>0.1397</v>
      </c>
      <c r="J145" s="726"/>
    </row>
    <row r="146" spans="1:10" ht="16.5" customHeight="1" outlineLevel="1">
      <c r="A146" s="733" t="s">
        <v>335</v>
      </c>
      <c r="B146" s="734"/>
      <c r="C146" s="734"/>
      <c r="D146" s="734"/>
      <c r="E146" s="734"/>
      <c r="F146" s="734"/>
      <c r="G146" s="734"/>
      <c r="H146" s="734"/>
      <c r="I146" s="734"/>
      <c r="J146" s="735"/>
    </row>
    <row r="147" spans="1:10" ht="25.5" outlineLevel="1">
      <c r="A147" s="36">
        <v>1</v>
      </c>
      <c r="B147" s="155" t="s">
        <v>74</v>
      </c>
      <c r="C147" s="721">
        <v>0.5</v>
      </c>
      <c r="D147" s="722"/>
      <c r="E147" s="739" t="s">
        <v>99</v>
      </c>
      <c r="F147" s="740"/>
      <c r="G147" s="739" t="s">
        <v>99</v>
      </c>
      <c r="H147" s="740"/>
      <c r="I147" s="725">
        <v>0.219</v>
      </c>
      <c r="J147" s="726"/>
    </row>
    <row r="148" spans="1:10" ht="38.25" outlineLevel="1">
      <c r="A148" s="36">
        <v>2</v>
      </c>
      <c r="B148" s="155" t="s">
        <v>75</v>
      </c>
      <c r="C148" s="721">
        <v>0.38</v>
      </c>
      <c r="D148" s="722"/>
      <c r="E148" s="739" t="s">
        <v>99</v>
      </c>
      <c r="F148" s="740"/>
      <c r="G148" s="739" t="s">
        <v>99</v>
      </c>
      <c r="H148" s="740"/>
      <c r="I148" s="725">
        <v>0.0702</v>
      </c>
      <c r="J148" s="726"/>
    </row>
    <row r="149" spans="1:10" ht="25.5" outlineLevel="1">
      <c r="A149" s="36">
        <v>3</v>
      </c>
      <c r="B149" s="155" t="s">
        <v>158</v>
      </c>
      <c r="C149" s="741">
        <v>40458</v>
      </c>
      <c r="D149" s="742"/>
      <c r="E149" s="743">
        <v>8</v>
      </c>
      <c r="F149" s="744"/>
      <c r="G149" s="745">
        <v>303</v>
      </c>
      <c r="H149" s="746"/>
      <c r="I149" s="747">
        <v>311</v>
      </c>
      <c r="J149" s="748"/>
    </row>
    <row r="150" spans="1:10" ht="18" customHeight="1" outlineLevel="1">
      <c r="A150" s="733" t="s">
        <v>350</v>
      </c>
      <c r="B150" s="734"/>
      <c r="C150" s="734"/>
      <c r="D150" s="734"/>
      <c r="E150" s="734"/>
      <c r="F150" s="734"/>
      <c r="G150" s="734"/>
      <c r="H150" s="734"/>
      <c r="I150" s="734"/>
      <c r="J150" s="735"/>
    </row>
    <row r="151" spans="1:10" ht="26.25" customHeight="1" outlineLevel="1">
      <c r="A151" s="736">
        <v>1</v>
      </c>
      <c r="B151" s="155" t="s">
        <v>76</v>
      </c>
      <c r="C151" s="721">
        <v>0.11</v>
      </c>
      <c r="D151" s="722"/>
      <c r="E151" s="723">
        <v>0.0906</v>
      </c>
      <c r="F151" s="724"/>
      <c r="G151" s="723">
        <v>0.0473</v>
      </c>
      <c r="H151" s="724"/>
      <c r="I151" s="725">
        <v>0.0816</v>
      </c>
      <c r="J151" s="726"/>
    </row>
    <row r="152" spans="1:10" ht="16.5" customHeight="1" outlineLevel="1">
      <c r="A152" s="737"/>
      <c r="B152" s="155" t="s">
        <v>77</v>
      </c>
      <c r="C152" s="721">
        <v>0.33</v>
      </c>
      <c r="D152" s="722"/>
      <c r="E152" s="723">
        <v>0.1053</v>
      </c>
      <c r="F152" s="724"/>
      <c r="G152" s="723">
        <v>0.0644</v>
      </c>
      <c r="H152" s="724"/>
      <c r="I152" s="725">
        <v>0.0979</v>
      </c>
      <c r="J152" s="726"/>
    </row>
    <row r="153" spans="1:10" ht="18.75" customHeight="1" outlineLevel="1">
      <c r="A153" s="738"/>
      <c r="B153" s="155" t="s">
        <v>78</v>
      </c>
      <c r="C153" s="721">
        <v>0.08</v>
      </c>
      <c r="D153" s="722"/>
      <c r="E153" s="723" t="s">
        <v>421</v>
      </c>
      <c r="F153" s="724"/>
      <c r="G153" s="723" t="s">
        <v>421</v>
      </c>
      <c r="H153" s="724"/>
      <c r="I153" s="725">
        <v>0.0485</v>
      </c>
      <c r="J153" s="726"/>
    </row>
    <row r="154" spans="1:10" ht="15" outlineLevel="1">
      <c r="A154" s="146" t="s">
        <v>286</v>
      </c>
      <c r="B154" s="195" t="s">
        <v>237</v>
      </c>
      <c r="C154" s="727"/>
      <c r="D154" s="728"/>
      <c r="E154" s="729"/>
      <c r="F154" s="730"/>
      <c r="G154" s="729"/>
      <c r="H154" s="730"/>
      <c r="I154" s="731"/>
      <c r="J154" s="732"/>
    </row>
    <row r="155" spans="1:10" ht="64.5" customHeight="1">
      <c r="A155" s="847" t="s">
        <v>315</v>
      </c>
      <c r="B155" s="847"/>
      <c r="C155" s="848" t="s">
        <v>422</v>
      </c>
      <c r="D155" s="849"/>
      <c r="E155" s="849"/>
      <c r="F155" s="849"/>
      <c r="G155" s="849"/>
      <c r="H155" s="849"/>
      <c r="I155" s="849"/>
      <c r="J155" s="850"/>
    </row>
    <row r="156" spans="1:10" ht="12.75" customHeight="1">
      <c r="A156" s="712"/>
      <c r="B156" s="712"/>
      <c r="C156" s="713"/>
      <c r="D156" s="713"/>
      <c r="E156" s="713"/>
      <c r="F156" s="713"/>
      <c r="G156" s="713"/>
      <c r="H156" s="713"/>
      <c r="I156" s="713"/>
      <c r="J156" s="713"/>
    </row>
    <row r="157" spans="1:10" ht="12.75">
      <c r="A157" s="46"/>
      <c r="B157" s="56"/>
      <c r="C157" s="56"/>
      <c r="D157" s="57"/>
      <c r="E157" s="38"/>
      <c r="F157" s="38"/>
      <c r="G157" s="58"/>
      <c r="H157" s="47"/>
      <c r="I157" s="39"/>
      <c r="J157" s="278"/>
    </row>
    <row r="158" spans="1:10" ht="15.75" customHeight="1">
      <c r="A158" s="718" t="s">
        <v>305</v>
      </c>
      <c r="B158" s="719"/>
      <c r="C158" s="719"/>
      <c r="D158" s="719"/>
      <c r="E158" s="719"/>
      <c r="F158" s="719"/>
      <c r="G158" s="719"/>
      <c r="H158" s="719"/>
      <c r="I158" s="719"/>
      <c r="J158" s="279"/>
    </row>
    <row r="159" spans="1:10" ht="15.75">
      <c r="A159" s="94"/>
      <c r="B159" s="95"/>
      <c r="C159" s="95"/>
      <c r="D159" s="95"/>
      <c r="E159" s="95"/>
      <c r="F159" s="95"/>
      <c r="G159" s="95"/>
      <c r="H159" s="95"/>
      <c r="I159" s="95"/>
      <c r="J159" s="279"/>
    </row>
    <row r="160" spans="1:10" ht="37.5" customHeight="1">
      <c r="A160" s="714" t="s">
        <v>264</v>
      </c>
      <c r="B160" s="714"/>
      <c r="C160" s="714"/>
      <c r="D160" s="714"/>
      <c r="E160" s="714"/>
      <c r="F160" s="714"/>
      <c r="G160" s="714"/>
      <c r="H160" s="714"/>
      <c r="I160" s="714"/>
      <c r="J160" s="714"/>
    </row>
    <row r="161" spans="1:10" ht="15.75">
      <c r="A161" s="94"/>
      <c r="B161" s="95"/>
      <c r="C161" s="95"/>
      <c r="D161" s="95"/>
      <c r="E161" s="95"/>
      <c r="F161" s="95"/>
      <c r="G161" s="95"/>
      <c r="H161" s="95"/>
      <c r="I161" s="95"/>
      <c r="J161" s="279"/>
    </row>
    <row r="162" spans="1:10" ht="21.75" customHeight="1">
      <c r="A162" s="715" t="s">
        <v>198</v>
      </c>
      <c r="B162" s="717" t="s">
        <v>111</v>
      </c>
      <c r="C162" s="720" t="s">
        <v>1444</v>
      </c>
      <c r="D162" s="717" t="s">
        <v>119</v>
      </c>
      <c r="E162" s="717"/>
      <c r="F162" s="717"/>
      <c r="G162" s="717" t="s">
        <v>120</v>
      </c>
      <c r="H162" s="717"/>
      <c r="I162" s="717"/>
      <c r="J162" s="716" t="s">
        <v>282</v>
      </c>
    </row>
    <row r="163" spans="1:10" ht="67.5" customHeight="1">
      <c r="A163" s="715"/>
      <c r="B163" s="717"/>
      <c r="C163" s="720"/>
      <c r="D163" s="59" t="s">
        <v>112</v>
      </c>
      <c r="E163" s="59" t="s">
        <v>113</v>
      </c>
      <c r="F163" s="59" t="s">
        <v>109</v>
      </c>
      <c r="G163" s="59" t="s">
        <v>112</v>
      </c>
      <c r="H163" s="59" t="s">
        <v>113</v>
      </c>
      <c r="I163" s="59" t="s">
        <v>109</v>
      </c>
      <c r="J163" s="716"/>
    </row>
    <row r="164" spans="1:10" ht="15">
      <c r="A164" s="134">
        <v>1</v>
      </c>
      <c r="B164" s="135">
        <v>2</v>
      </c>
      <c r="C164" s="135">
        <v>3</v>
      </c>
      <c r="D164" s="136">
        <v>4</v>
      </c>
      <c r="E164" s="136">
        <v>5</v>
      </c>
      <c r="F164" s="136">
        <v>6</v>
      </c>
      <c r="G164" s="136">
        <v>7</v>
      </c>
      <c r="H164" s="136">
        <v>8</v>
      </c>
      <c r="I164" s="136">
        <v>9</v>
      </c>
      <c r="J164" s="280" t="s">
        <v>283</v>
      </c>
    </row>
    <row r="165" spans="1:10" ht="24.75" customHeight="1" hidden="1">
      <c r="A165" s="883" t="s">
        <v>136</v>
      </c>
      <c r="B165" s="883"/>
      <c r="C165" s="883"/>
      <c r="D165" s="883"/>
      <c r="E165" s="883"/>
      <c r="F165" s="883"/>
      <c r="G165" s="883"/>
      <c r="H165" s="883"/>
      <c r="I165" s="883"/>
      <c r="J165" s="883"/>
    </row>
    <row r="166" spans="1:10" s="61" customFormat="1" ht="26.25" customHeight="1" hidden="1" outlineLevel="1">
      <c r="A166" s="36">
        <v>1</v>
      </c>
      <c r="B166" s="60" t="s">
        <v>137</v>
      </c>
      <c r="C166" s="180"/>
      <c r="D166" s="182"/>
      <c r="E166" s="183"/>
      <c r="F166" s="183"/>
      <c r="G166" s="182"/>
      <c r="H166" s="183"/>
      <c r="I166" s="183"/>
      <c r="J166" s="281"/>
    </row>
    <row r="167" spans="1:10" s="145" customFormat="1" ht="26.25" customHeight="1" hidden="1" outlineLevel="1">
      <c r="A167" s="36">
        <v>2</v>
      </c>
      <c r="B167" s="60" t="s">
        <v>199</v>
      </c>
      <c r="C167" s="180"/>
      <c r="D167" s="179" t="s">
        <v>99</v>
      </c>
      <c r="E167" s="179" t="s">
        <v>99</v>
      </c>
      <c r="F167" s="180"/>
      <c r="G167" s="179" t="s">
        <v>99</v>
      </c>
      <c r="H167" s="179" t="s">
        <v>99</v>
      </c>
      <c r="I167" s="180"/>
      <c r="J167" s="282"/>
    </row>
    <row r="168" spans="1:10" s="145" customFormat="1" ht="27" customHeight="1" hidden="1" outlineLevel="1">
      <c r="A168" s="36">
        <v>3</v>
      </c>
      <c r="B168" s="60" t="s">
        <v>159</v>
      </c>
      <c r="C168" s="180"/>
      <c r="D168" s="179" t="s">
        <v>99</v>
      </c>
      <c r="E168" s="179" t="s">
        <v>99</v>
      </c>
      <c r="F168" s="180"/>
      <c r="G168" s="179" t="s">
        <v>99</v>
      </c>
      <c r="H168" s="179" t="s">
        <v>99</v>
      </c>
      <c r="I168" s="180"/>
      <c r="J168" s="282"/>
    </row>
    <row r="169" spans="1:10" s="61" customFormat="1" ht="26.25" customHeight="1" hidden="1" outlineLevel="1">
      <c r="A169" s="36">
        <v>4</v>
      </c>
      <c r="B169" s="60" t="s">
        <v>138</v>
      </c>
      <c r="C169" s="180"/>
      <c r="D169" s="182"/>
      <c r="E169" s="183"/>
      <c r="F169" s="183"/>
      <c r="G169" s="182"/>
      <c r="H169" s="183"/>
      <c r="I169" s="183"/>
      <c r="J169" s="281"/>
    </row>
    <row r="170" spans="1:10" s="61" customFormat="1" ht="24.75" customHeight="1" hidden="1" outlineLevel="1">
      <c r="A170" s="749">
        <v>5</v>
      </c>
      <c r="B170" s="64" t="s">
        <v>287</v>
      </c>
      <c r="C170" s="180"/>
      <c r="D170" s="182"/>
      <c r="E170" s="183"/>
      <c r="F170" s="183"/>
      <c r="G170" s="182"/>
      <c r="H170" s="183"/>
      <c r="I170" s="183"/>
      <c r="J170" s="281"/>
    </row>
    <row r="171" spans="1:10" s="61" customFormat="1" ht="19.5" customHeight="1" hidden="1" outlineLevel="1">
      <c r="A171" s="749"/>
      <c r="B171" s="62" t="s">
        <v>200</v>
      </c>
      <c r="C171" s="184"/>
      <c r="D171" s="182"/>
      <c r="E171" s="183"/>
      <c r="F171" s="183"/>
      <c r="G171" s="182"/>
      <c r="H171" s="183"/>
      <c r="I171" s="183"/>
      <c r="J171" s="281"/>
    </row>
    <row r="172" spans="1:10" s="61" customFormat="1" ht="19.5" customHeight="1" hidden="1" outlineLevel="1">
      <c r="A172" s="749"/>
      <c r="B172" s="62" t="s">
        <v>201</v>
      </c>
      <c r="C172" s="184"/>
      <c r="D172" s="182"/>
      <c r="E172" s="183"/>
      <c r="F172" s="183"/>
      <c r="G172" s="182"/>
      <c r="H172" s="183"/>
      <c r="I172" s="183"/>
      <c r="J172" s="281"/>
    </row>
    <row r="173" spans="1:10" s="61" customFormat="1" ht="19.5" customHeight="1" hidden="1" outlineLevel="1">
      <c r="A173" s="749"/>
      <c r="B173" s="62" t="s">
        <v>202</v>
      </c>
      <c r="C173" s="184"/>
      <c r="D173" s="182"/>
      <c r="E173" s="183"/>
      <c r="F173" s="183"/>
      <c r="G173" s="182"/>
      <c r="H173" s="183"/>
      <c r="I173" s="183"/>
      <c r="J173" s="281"/>
    </row>
    <row r="174" spans="1:10" s="61" customFormat="1" ht="19.5" customHeight="1" hidden="1" outlineLevel="1">
      <c r="A174" s="749"/>
      <c r="B174" s="62" t="s">
        <v>203</v>
      </c>
      <c r="C174" s="184"/>
      <c r="D174" s="182"/>
      <c r="E174" s="183"/>
      <c r="F174" s="183"/>
      <c r="G174" s="182"/>
      <c r="H174" s="183"/>
      <c r="I174" s="183"/>
      <c r="J174" s="281"/>
    </row>
    <row r="175" spans="1:10" s="61" customFormat="1" ht="19.5" customHeight="1" hidden="1" outlineLevel="1">
      <c r="A175" s="749"/>
      <c r="B175" s="62" t="s">
        <v>204</v>
      </c>
      <c r="C175" s="184"/>
      <c r="D175" s="182"/>
      <c r="E175" s="183"/>
      <c r="F175" s="183"/>
      <c r="G175" s="182"/>
      <c r="H175" s="183"/>
      <c r="I175" s="183"/>
      <c r="J175" s="281"/>
    </row>
    <row r="176" spans="1:10" ht="15" hidden="1" outlineLevel="1">
      <c r="A176" s="146" t="s">
        <v>286</v>
      </c>
      <c r="B176" s="195" t="s">
        <v>237</v>
      </c>
      <c r="C176" s="196"/>
      <c r="D176" s="197"/>
      <c r="E176" s="195"/>
      <c r="F176" s="195"/>
      <c r="G176" s="198"/>
      <c r="H176" s="198"/>
      <c r="I176" s="198"/>
      <c r="J176" s="283"/>
    </row>
    <row r="177" spans="1:10" s="61" customFormat="1" ht="24.75" customHeight="1" hidden="1">
      <c r="A177" s="865" t="s">
        <v>140</v>
      </c>
      <c r="B177" s="866"/>
      <c r="C177" s="866"/>
      <c r="D177" s="866"/>
      <c r="E177" s="866"/>
      <c r="F177" s="866"/>
      <c r="G177" s="866"/>
      <c r="H177" s="866"/>
      <c r="I177" s="866"/>
      <c r="J177" s="867"/>
    </row>
    <row r="178" spans="1:10" s="145" customFormat="1" ht="19.5" customHeight="1" hidden="1" outlineLevel="1">
      <c r="A178" s="36">
        <v>1</v>
      </c>
      <c r="B178" s="60" t="s">
        <v>161</v>
      </c>
      <c r="C178" s="180"/>
      <c r="D178" s="179" t="s">
        <v>99</v>
      </c>
      <c r="E178" s="179" t="s">
        <v>99</v>
      </c>
      <c r="F178" s="180"/>
      <c r="G178" s="179" t="s">
        <v>99</v>
      </c>
      <c r="H178" s="179" t="s">
        <v>99</v>
      </c>
      <c r="I178" s="180"/>
      <c r="J178" s="282"/>
    </row>
    <row r="179" spans="1:10" s="61" customFormat="1" ht="27" customHeight="1" hidden="1" outlineLevel="1">
      <c r="A179" s="749">
        <v>2</v>
      </c>
      <c r="B179" s="60" t="s">
        <v>141</v>
      </c>
      <c r="C179" s="180"/>
      <c r="D179" s="182"/>
      <c r="E179" s="183"/>
      <c r="F179" s="183"/>
      <c r="G179" s="185"/>
      <c r="H179" s="186"/>
      <c r="I179" s="183"/>
      <c r="J179" s="281"/>
    </row>
    <row r="180" spans="1:10" s="61" customFormat="1" ht="19.5" customHeight="1" hidden="1" outlineLevel="1">
      <c r="A180" s="749"/>
      <c r="B180" s="63" t="s">
        <v>205</v>
      </c>
      <c r="C180" s="187"/>
      <c r="D180" s="182"/>
      <c r="E180" s="183"/>
      <c r="F180" s="183"/>
      <c r="G180" s="182"/>
      <c r="H180" s="183"/>
      <c r="I180" s="183"/>
      <c r="J180" s="281"/>
    </row>
    <row r="181" spans="1:10" s="145" customFormat="1" ht="30" customHeight="1" hidden="1" outlineLevel="1">
      <c r="A181" s="36">
        <v>3</v>
      </c>
      <c r="B181" s="60" t="s">
        <v>206</v>
      </c>
      <c r="C181" s="180"/>
      <c r="D181" s="179" t="s">
        <v>99</v>
      </c>
      <c r="E181" s="179" t="s">
        <v>99</v>
      </c>
      <c r="F181" s="180"/>
      <c r="G181" s="179" t="s">
        <v>99</v>
      </c>
      <c r="H181" s="179" t="s">
        <v>99</v>
      </c>
      <c r="I181" s="180"/>
      <c r="J181" s="282"/>
    </row>
    <row r="182" spans="1:10" s="61" customFormat="1" ht="30" customHeight="1" hidden="1" outlineLevel="1">
      <c r="A182" s="36">
        <v>4</v>
      </c>
      <c r="B182" s="60" t="s">
        <v>142</v>
      </c>
      <c r="C182" s="180"/>
      <c r="D182" s="182"/>
      <c r="E182" s="183"/>
      <c r="F182" s="183"/>
      <c r="G182" s="182"/>
      <c r="H182" s="183"/>
      <c r="I182" s="183"/>
      <c r="J182" s="281"/>
    </row>
    <row r="183" spans="1:10" s="61" customFormat="1" ht="30" customHeight="1" hidden="1" outlineLevel="1">
      <c r="A183" s="36">
        <v>5</v>
      </c>
      <c r="B183" s="60" t="s">
        <v>173</v>
      </c>
      <c r="C183" s="180"/>
      <c r="D183" s="182"/>
      <c r="E183" s="183"/>
      <c r="F183" s="183"/>
      <c r="G183" s="182"/>
      <c r="H183" s="183"/>
      <c r="I183" s="183"/>
      <c r="J183" s="281"/>
    </row>
    <row r="184" spans="1:10" s="61" customFormat="1" ht="45" customHeight="1" hidden="1" outlineLevel="1">
      <c r="A184" s="36">
        <v>6</v>
      </c>
      <c r="B184" s="60" t="s">
        <v>143</v>
      </c>
      <c r="C184" s="180"/>
      <c r="D184" s="182"/>
      <c r="E184" s="183"/>
      <c r="F184" s="183"/>
      <c r="G184" s="182"/>
      <c r="H184" s="183"/>
      <c r="I184" s="183"/>
      <c r="J184" s="281"/>
    </row>
    <row r="185" spans="1:10" s="61" customFormat="1" ht="30" customHeight="1" hidden="1" outlineLevel="1">
      <c r="A185" s="36">
        <v>7</v>
      </c>
      <c r="B185" s="60" t="s">
        <v>79</v>
      </c>
      <c r="C185" s="180"/>
      <c r="D185" s="182"/>
      <c r="E185" s="183"/>
      <c r="F185" s="183"/>
      <c r="G185" s="182"/>
      <c r="H185" s="183"/>
      <c r="I185" s="183"/>
      <c r="J185" s="281"/>
    </row>
    <row r="186" spans="1:10" s="61" customFormat="1" ht="30" customHeight="1" hidden="1" outlineLevel="1">
      <c r="A186" s="36">
        <v>8</v>
      </c>
      <c r="B186" s="64" t="s">
        <v>80</v>
      </c>
      <c r="C186" s="188"/>
      <c r="D186" s="182"/>
      <c r="E186" s="183"/>
      <c r="F186" s="183"/>
      <c r="G186" s="182"/>
      <c r="H186" s="183"/>
      <c r="I186" s="183"/>
      <c r="J186" s="281"/>
    </row>
    <row r="187" spans="1:10" s="145" customFormat="1" ht="30" customHeight="1" hidden="1" outlineLevel="1">
      <c r="A187" s="36">
        <v>9</v>
      </c>
      <c r="B187" s="64" t="s">
        <v>179</v>
      </c>
      <c r="C187" s="180"/>
      <c r="D187" s="179" t="s">
        <v>99</v>
      </c>
      <c r="E187" s="179" t="s">
        <v>99</v>
      </c>
      <c r="F187" s="180"/>
      <c r="G187" s="179" t="s">
        <v>99</v>
      </c>
      <c r="H187" s="179" t="s">
        <v>99</v>
      </c>
      <c r="I187" s="180"/>
      <c r="J187" s="282"/>
    </row>
    <row r="188" spans="1:10" s="61" customFormat="1" ht="30" customHeight="1" hidden="1" outlineLevel="1">
      <c r="A188" s="36">
        <v>10</v>
      </c>
      <c r="B188" s="64" t="s">
        <v>174</v>
      </c>
      <c r="C188" s="180"/>
      <c r="D188" s="182"/>
      <c r="E188" s="183"/>
      <c r="F188" s="183"/>
      <c r="G188" s="182"/>
      <c r="H188" s="183"/>
      <c r="I188" s="183"/>
      <c r="J188" s="281"/>
    </row>
    <row r="189" spans="1:10" s="61" customFormat="1" ht="30" customHeight="1" hidden="1" outlineLevel="1">
      <c r="A189" s="749">
        <v>11</v>
      </c>
      <c r="B189" s="64" t="s">
        <v>175</v>
      </c>
      <c r="C189" s="180"/>
      <c r="D189" s="182"/>
      <c r="E189" s="183"/>
      <c r="F189" s="183"/>
      <c r="G189" s="182"/>
      <c r="H189" s="183"/>
      <c r="I189" s="183"/>
      <c r="J189" s="281"/>
    </row>
    <row r="190" spans="1:10" s="61" customFormat="1" ht="19.5" customHeight="1" hidden="1" outlineLevel="1">
      <c r="A190" s="749"/>
      <c r="B190" s="63" t="s">
        <v>207</v>
      </c>
      <c r="C190" s="187"/>
      <c r="D190" s="182"/>
      <c r="E190" s="183"/>
      <c r="F190" s="183"/>
      <c r="G190" s="182"/>
      <c r="H190" s="183"/>
      <c r="I190" s="183"/>
      <c r="J190" s="281"/>
    </row>
    <row r="191" spans="1:10" s="61" customFormat="1" ht="19.5" customHeight="1" hidden="1" outlineLevel="1">
      <c r="A191" s="749"/>
      <c r="B191" s="63" t="s">
        <v>208</v>
      </c>
      <c r="C191" s="187"/>
      <c r="D191" s="182"/>
      <c r="E191" s="183"/>
      <c r="F191" s="183"/>
      <c r="G191" s="182"/>
      <c r="H191" s="183"/>
      <c r="I191" s="183"/>
      <c r="J191" s="281"/>
    </row>
    <row r="192" spans="1:10" s="61" customFormat="1" ht="19.5" customHeight="1" hidden="1" outlineLevel="1">
      <c r="A192" s="749"/>
      <c r="B192" s="65" t="s">
        <v>209</v>
      </c>
      <c r="C192" s="189"/>
      <c r="D192" s="182"/>
      <c r="E192" s="183"/>
      <c r="F192" s="183"/>
      <c r="G192" s="182"/>
      <c r="H192" s="183"/>
      <c r="I192" s="183"/>
      <c r="J192" s="281"/>
    </row>
    <row r="193" spans="1:10" s="61" customFormat="1" ht="45" customHeight="1" hidden="1" outlineLevel="1">
      <c r="A193" s="36">
        <v>12</v>
      </c>
      <c r="B193" s="64" t="s">
        <v>177</v>
      </c>
      <c r="C193" s="190"/>
      <c r="D193" s="182"/>
      <c r="E193" s="183"/>
      <c r="F193" s="183"/>
      <c r="G193" s="182"/>
      <c r="H193" s="183"/>
      <c r="I193" s="183"/>
      <c r="J193" s="281"/>
    </row>
    <row r="194" spans="1:10" s="145" customFormat="1" ht="30" customHeight="1" hidden="1" outlineLevel="1">
      <c r="A194" s="36">
        <v>13</v>
      </c>
      <c r="B194" s="64" t="s">
        <v>81</v>
      </c>
      <c r="C194" s="190"/>
      <c r="D194" s="179" t="s">
        <v>99</v>
      </c>
      <c r="E194" s="179" t="s">
        <v>99</v>
      </c>
      <c r="F194" s="180"/>
      <c r="G194" s="179" t="s">
        <v>99</v>
      </c>
      <c r="H194" s="179" t="s">
        <v>99</v>
      </c>
      <c r="I194" s="180"/>
      <c r="J194" s="282"/>
    </row>
    <row r="195" spans="1:10" ht="18.75" customHeight="1" hidden="1" outlineLevel="1">
      <c r="A195" s="146" t="s">
        <v>286</v>
      </c>
      <c r="B195" s="195" t="s">
        <v>237</v>
      </c>
      <c r="C195" s="196"/>
      <c r="D195" s="197"/>
      <c r="E195" s="195"/>
      <c r="F195" s="195"/>
      <c r="G195" s="198"/>
      <c r="H195" s="198"/>
      <c r="I195" s="198"/>
      <c r="J195" s="283"/>
    </row>
    <row r="196" spans="1:10" s="61" customFormat="1" ht="24.75" customHeight="1" hidden="1">
      <c r="A196" s="859" t="s">
        <v>144</v>
      </c>
      <c r="B196" s="860"/>
      <c r="C196" s="860"/>
      <c r="D196" s="860"/>
      <c r="E196" s="860"/>
      <c r="F196" s="860"/>
      <c r="G196" s="860"/>
      <c r="H196" s="860"/>
      <c r="I196" s="860"/>
      <c r="J196" s="861"/>
    </row>
    <row r="197" spans="1:10" s="145" customFormat="1" ht="19.5" customHeight="1" hidden="1" outlineLevel="1">
      <c r="A197" s="36">
        <v>1</v>
      </c>
      <c r="B197" s="60" t="s">
        <v>316</v>
      </c>
      <c r="C197" s="180"/>
      <c r="D197" s="179" t="s">
        <v>99</v>
      </c>
      <c r="E197" s="179" t="s">
        <v>99</v>
      </c>
      <c r="F197" s="180"/>
      <c r="G197" s="179" t="s">
        <v>99</v>
      </c>
      <c r="H197" s="179" t="s">
        <v>99</v>
      </c>
      <c r="I197" s="180"/>
      <c r="J197" s="282"/>
    </row>
    <row r="198" spans="1:10" s="61" customFormat="1" ht="30" customHeight="1" hidden="1" outlineLevel="1">
      <c r="A198" s="40">
        <v>2</v>
      </c>
      <c r="B198" s="64" t="s">
        <v>317</v>
      </c>
      <c r="C198" s="180"/>
      <c r="D198" s="182"/>
      <c r="E198" s="183"/>
      <c r="F198" s="183"/>
      <c r="G198" s="182"/>
      <c r="H198" s="183"/>
      <c r="I198" s="183"/>
      <c r="J198" s="281"/>
    </row>
    <row r="199" spans="1:10" s="145" customFormat="1" ht="30" customHeight="1" hidden="1" outlineLevel="1">
      <c r="A199" s="36">
        <v>3</v>
      </c>
      <c r="B199" s="60" t="s">
        <v>162</v>
      </c>
      <c r="C199" s="180"/>
      <c r="D199" s="179" t="s">
        <v>99</v>
      </c>
      <c r="E199" s="179" t="s">
        <v>99</v>
      </c>
      <c r="F199" s="180"/>
      <c r="G199" s="179" t="s">
        <v>99</v>
      </c>
      <c r="H199" s="179" t="s">
        <v>99</v>
      </c>
      <c r="I199" s="180"/>
      <c r="J199" s="282"/>
    </row>
    <row r="200" spans="1:10" s="145" customFormat="1" ht="45" customHeight="1" hidden="1" outlineLevel="1">
      <c r="A200" s="36">
        <v>4</v>
      </c>
      <c r="B200" s="60" t="s">
        <v>163</v>
      </c>
      <c r="C200" s="180"/>
      <c r="D200" s="179" t="s">
        <v>99</v>
      </c>
      <c r="E200" s="179" t="s">
        <v>99</v>
      </c>
      <c r="F200" s="180"/>
      <c r="G200" s="179" t="s">
        <v>99</v>
      </c>
      <c r="H200" s="179" t="s">
        <v>99</v>
      </c>
      <c r="I200" s="180"/>
      <c r="J200" s="282"/>
    </row>
    <row r="201" spans="1:10" s="145" customFormat="1" ht="30" customHeight="1" hidden="1" outlineLevel="1">
      <c r="A201" s="36">
        <v>5</v>
      </c>
      <c r="B201" s="64" t="s">
        <v>180</v>
      </c>
      <c r="C201" s="180"/>
      <c r="D201" s="179" t="s">
        <v>99</v>
      </c>
      <c r="E201" s="179" t="s">
        <v>99</v>
      </c>
      <c r="F201" s="180"/>
      <c r="G201" s="179" t="s">
        <v>99</v>
      </c>
      <c r="H201" s="179" t="s">
        <v>99</v>
      </c>
      <c r="I201" s="180"/>
      <c r="J201" s="282"/>
    </row>
    <row r="202" spans="1:10" s="145" customFormat="1" ht="45" customHeight="1" hidden="1" outlineLevel="1">
      <c r="A202" s="36">
        <v>6</v>
      </c>
      <c r="B202" s="60" t="s">
        <v>164</v>
      </c>
      <c r="C202" s="180"/>
      <c r="D202" s="179" t="s">
        <v>99</v>
      </c>
      <c r="E202" s="179" t="s">
        <v>99</v>
      </c>
      <c r="F202" s="180"/>
      <c r="G202" s="179" t="s">
        <v>99</v>
      </c>
      <c r="H202" s="179" t="s">
        <v>99</v>
      </c>
      <c r="I202" s="180"/>
      <c r="J202" s="282"/>
    </row>
    <row r="203" spans="1:10" s="145" customFormat="1" ht="45" customHeight="1" hidden="1" outlineLevel="1">
      <c r="A203" s="36">
        <v>7</v>
      </c>
      <c r="B203" s="60" t="s">
        <v>165</v>
      </c>
      <c r="C203" s="180"/>
      <c r="D203" s="179" t="s">
        <v>99</v>
      </c>
      <c r="E203" s="179" t="s">
        <v>99</v>
      </c>
      <c r="F203" s="180"/>
      <c r="G203" s="179" t="s">
        <v>99</v>
      </c>
      <c r="H203" s="179" t="s">
        <v>99</v>
      </c>
      <c r="I203" s="180"/>
      <c r="J203" s="282"/>
    </row>
    <row r="204" spans="1:10" s="61" customFormat="1" ht="45" customHeight="1" hidden="1" outlineLevel="1">
      <c r="A204" s="40">
        <v>8</v>
      </c>
      <c r="B204" s="64" t="s">
        <v>212</v>
      </c>
      <c r="C204" s="180"/>
      <c r="D204" s="182"/>
      <c r="E204" s="183"/>
      <c r="F204" s="183"/>
      <c r="G204" s="182"/>
      <c r="H204" s="183"/>
      <c r="I204" s="183"/>
      <c r="J204" s="281"/>
    </row>
    <row r="205" spans="1:10" s="145" customFormat="1" ht="24.75" customHeight="1" hidden="1" outlineLevel="1">
      <c r="A205" s="36">
        <v>9</v>
      </c>
      <c r="B205" s="60" t="s">
        <v>213</v>
      </c>
      <c r="C205" s="180"/>
      <c r="D205" s="179" t="s">
        <v>99</v>
      </c>
      <c r="E205" s="179" t="s">
        <v>99</v>
      </c>
      <c r="F205" s="180"/>
      <c r="G205" s="179" t="s">
        <v>99</v>
      </c>
      <c r="H205" s="179" t="s">
        <v>99</v>
      </c>
      <c r="I205" s="180"/>
      <c r="J205" s="282"/>
    </row>
    <row r="206" spans="1:10" ht="15" hidden="1" outlineLevel="1">
      <c r="A206" s="146" t="s">
        <v>286</v>
      </c>
      <c r="B206" s="195" t="s">
        <v>237</v>
      </c>
      <c r="C206" s="196"/>
      <c r="D206" s="197"/>
      <c r="E206" s="195"/>
      <c r="F206" s="195"/>
      <c r="G206" s="198"/>
      <c r="H206" s="198"/>
      <c r="I206" s="198"/>
      <c r="J206" s="283"/>
    </row>
    <row r="207" spans="1:10" s="61" customFormat="1" ht="24.75" customHeight="1" hidden="1">
      <c r="A207" s="865" t="s">
        <v>145</v>
      </c>
      <c r="B207" s="866"/>
      <c r="C207" s="866"/>
      <c r="D207" s="866"/>
      <c r="E207" s="866"/>
      <c r="F207" s="866"/>
      <c r="G207" s="866"/>
      <c r="H207" s="866"/>
      <c r="I207" s="866"/>
      <c r="J207" s="867"/>
    </row>
    <row r="208" spans="1:10" s="145" customFormat="1" ht="19.5" customHeight="1" hidden="1" outlineLevel="1">
      <c r="A208" s="36">
        <v>1</v>
      </c>
      <c r="B208" s="64" t="s">
        <v>288</v>
      </c>
      <c r="C208" s="180"/>
      <c r="D208" s="179" t="s">
        <v>99</v>
      </c>
      <c r="E208" s="179" t="s">
        <v>99</v>
      </c>
      <c r="F208" s="180"/>
      <c r="G208" s="179" t="s">
        <v>99</v>
      </c>
      <c r="H208" s="179" t="s">
        <v>99</v>
      </c>
      <c r="I208" s="180"/>
      <c r="J208" s="282"/>
    </row>
    <row r="209" spans="1:10" s="61" customFormat="1" ht="30" customHeight="1" hidden="1" outlineLevel="1">
      <c r="A209" s="40">
        <v>2</v>
      </c>
      <c r="B209" s="64" t="s">
        <v>91</v>
      </c>
      <c r="C209" s="180"/>
      <c r="D209" s="182"/>
      <c r="E209" s="183"/>
      <c r="F209" s="183"/>
      <c r="G209" s="182"/>
      <c r="H209" s="183"/>
      <c r="I209" s="183"/>
      <c r="J209" s="281"/>
    </row>
    <row r="210" spans="1:10" s="138" customFormat="1" ht="24.75" customHeight="1" hidden="1" outlineLevel="1">
      <c r="A210" s="137">
        <v>3</v>
      </c>
      <c r="B210" s="64" t="s">
        <v>82</v>
      </c>
      <c r="C210" s="187"/>
      <c r="D210" s="191"/>
      <c r="E210" s="192"/>
      <c r="F210" s="192"/>
      <c r="G210" s="191"/>
      <c r="H210" s="192"/>
      <c r="I210" s="192"/>
      <c r="J210" s="284"/>
    </row>
    <row r="211" spans="1:10" s="145" customFormat="1" ht="28.5" customHeight="1" hidden="1" outlineLevel="1">
      <c r="A211" s="749">
        <v>4</v>
      </c>
      <c r="B211" s="64" t="s">
        <v>214</v>
      </c>
      <c r="C211" s="180"/>
      <c r="D211" s="179" t="s">
        <v>99</v>
      </c>
      <c r="E211" s="179" t="s">
        <v>99</v>
      </c>
      <c r="F211" s="180"/>
      <c r="G211" s="179" t="s">
        <v>99</v>
      </c>
      <c r="H211" s="179" t="s">
        <v>99</v>
      </c>
      <c r="I211" s="180"/>
      <c r="J211" s="282"/>
    </row>
    <row r="212" spans="1:10" s="145" customFormat="1" ht="24.75" customHeight="1" hidden="1" outlineLevel="1">
      <c r="A212" s="749"/>
      <c r="B212" s="62" t="s">
        <v>215</v>
      </c>
      <c r="C212" s="184"/>
      <c r="D212" s="179" t="s">
        <v>99</v>
      </c>
      <c r="E212" s="179" t="s">
        <v>99</v>
      </c>
      <c r="F212" s="180"/>
      <c r="G212" s="179" t="s">
        <v>99</v>
      </c>
      <c r="H212" s="179" t="s">
        <v>99</v>
      </c>
      <c r="I212" s="180"/>
      <c r="J212" s="282"/>
    </row>
    <row r="213" spans="1:10" s="145" customFormat="1" ht="24.75" customHeight="1" hidden="1" outlineLevel="1">
      <c r="A213" s="749"/>
      <c r="B213" s="62" t="s">
        <v>216</v>
      </c>
      <c r="C213" s="184"/>
      <c r="D213" s="179" t="s">
        <v>99</v>
      </c>
      <c r="E213" s="179" t="s">
        <v>99</v>
      </c>
      <c r="F213" s="180"/>
      <c r="G213" s="179" t="s">
        <v>99</v>
      </c>
      <c r="H213" s="179" t="s">
        <v>99</v>
      </c>
      <c r="I213" s="180"/>
      <c r="J213" s="282"/>
    </row>
    <row r="214" spans="1:10" s="145" customFormat="1" ht="30" customHeight="1" hidden="1" outlineLevel="1">
      <c r="A214" s="36">
        <v>5</v>
      </c>
      <c r="B214" s="60" t="s">
        <v>166</v>
      </c>
      <c r="C214" s="180"/>
      <c r="D214" s="179" t="s">
        <v>99</v>
      </c>
      <c r="E214" s="179" t="s">
        <v>99</v>
      </c>
      <c r="F214" s="180"/>
      <c r="G214" s="179" t="s">
        <v>99</v>
      </c>
      <c r="H214" s="179" t="s">
        <v>99</v>
      </c>
      <c r="I214" s="180"/>
      <c r="J214" s="282"/>
    </row>
    <row r="215" spans="1:10" s="61" customFormat="1" ht="30" customHeight="1" hidden="1" outlineLevel="1">
      <c r="A215" s="40">
        <v>6</v>
      </c>
      <c r="B215" s="60" t="s">
        <v>146</v>
      </c>
      <c r="C215" s="180"/>
      <c r="D215" s="182"/>
      <c r="E215" s="183"/>
      <c r="F215" s="183"/>
      <c r="G215" s="182"/>
      <c r="H215" s="183"/>
      <c r="I215" s="183"/>
      <c r="J215" s="281"/>
    </row>
    <row r="216" spans="1:10" s="61" customFormat="1" ht="30" customHeight="1" hidden="1" outlineLevel="1">
      <c r="A216" s="40">
        <v>7</v>
      </c>
      <c r="B216" s="60" t="s">
        <v>147</v>
      </c>
      <c r="C216" s="180"/>
      <c r="D216" s="182"/>
      <c r="E216" s="183"/>
      <c r="F216" s="183"/>
      <c r="G216" s="182"/>
      <c r="H216" s="183"/>
      <c r="I216" s="183"/>
      <c r="J216" s="281"/>
    </row>
    <row r="217" spans="1:10" s="61" customFormat="1" ht="45" customHeight="1" hidden="1" outlineLevel="1">
      <c r="A217" s="40">
        <v>8</v>
      </c>
      <c r="B217" s="64" t="s">
        <v>178</v>
      </c>
      <c r="C217" s="180"/>
      <c r="D217" s="182"/>
      <c r="E217" s="183"/>
      <c r="F217" s="183"/>
      <c r="G217" s="182"/>
      <c r="H217" s="183"/>
      <c r="I217" s="183"/>
      <c r="J217" s="281"/>
    </row>
    <row r="218" spans="1:10" ht="15" hidden="1" outlineLevel="1">
      <c r="A218" s="146" t="s">
        <v>286</v>
      </c>
      <c r="B218" s="195" t="s">
        <v>237</v>
      </c>
      <c r="C218" s="196"/>
      <c r="D218" s="197"/>
      <c r="E218" s="195"/>
      <c r="F218" s="195"/>
      <c r="G218" s="198"/>
      <c r="H218" s="198"/>
      <c r="I218" s="198"/>
      <c r="J218" s="283"/>
    </row>
    <row r="219" spans="1:10" s="61" customFormat="1" ht="24.75" customHeight="1" collapsed="1">
      <c r="A219" s="870" t="s">
        <v>148</v>
      </c>
      <c r="B219" s="871"/>
      <c r="C219" s="871"/>
      <c r="D219" s="871"/>
      <c r="E219" s="871"/>
      <c r="F219" s="871"/>
      <c r="G219" s="871"/>
      <c r="H219" s="871"/>
      <c r="I219" s="871"/>
      <c r="J219" s="872"/>
    </row>
    <row r="220" spans="1:10" s="61" customFormat="1" ht="19.5" customHeight="1" outlineLevel="1">
      <c r="A220" s="877">
        <v>1</v>
      </c>
      <c r="B220" s="64" t="s">
        <v>287</v>
      </c>
      <c r="C220" s="223">
        <v>45377</v>
      </c>
      <c r="D220" s="183">
        <v>5467</v>
      </c>
      <c r="E220" s="183">
        <v>3974</v>
      </c>
      <c r="F220" s="182">
        <f>D220+E220</f>
        <v>9441</v>
      </c>
      <c r="G220" s="183">
        <v>10453</v>
      </c>
      <c r="H220" s="183">
        <v>7874</v>
      </c>
      <c r="I220" s="182">
        <f>G220+H220</f>
        <v>18327</v>
      </c>
      <c r="J220" s="325">
        <f>I220/C220</f>
        <v>0.4038830244396941</v>
      </c>
    </row>
    <row r="221" spans="1:10" s="61" customFormat="1" ht="19.5" customHeight="1" outlineLevel="1">
      <c r="A221" s="877"/>
      <c r="B221" s="63" t="s">
        <v>217</v>
      </c>
      <c r="C221" s="275">
        <v>11299</v>
      </c>
      <c r="D221" s="183">
        <v>1874</v>
      </c>
      <c r="E221" s="183">
        <v>1233</v>
      </c>
      <c r="F221" s="182">
        <f aca="true" t="shared" si="0" ref="F221:F251">D221+E221</f>
        <v>3107</v>
      </c>
      <c r="G221" s="183">
        <v>3880</v>
      </c>
      <c r="H221" s="183">
        <v>2538</v>
      </c>
      <c r="I221" s="182">
        <f aca="true" t="shared" si="1" ref="I221:I251">G221+H221</f>
        <v>6418</v>
      </c>
      <c r="J221" s="325">
        <f>I221/C221</f>
        <v>0.56801486857244</v>
      </c>
    </row>
    <row r="222" spans="1:10" s="61" customFormat="1" ht="19.5" customHeight="1" outlineLevel="1">
      <c r="A222" s="877"/>
      <c r="B222" s="63" t="s">
        <v>218</v>
      </c>
      <c r="C222" s="275">
        <v>2715</v>
      </c>
      <c r="D222" s="183">
        <v>857</v>
      </c>
      <c r="E222" s="183">
        <v>520</v>
      </c>
      <c r="F222" s="182">
        <f t="shared" si="0"/>
        <v>1377</v>
      </c>
      <c r="G222" s="183">
        <v>1647</v>
      </c>
      <c r="H222" s="183">
        <v>984</v>
      </c>
      <c r="I222" s="182">
        <f t="shared" si="1"/>
        <v>2631</v>
      </c>
      <c r="J222" s="325">
        <f>I222/C222</f>
        <v>0.969060773480663</v>
      </c>
    </row>
    <row r="223" spans="1:10" s="61" customFormat="1" ht="19.5" customHeight="1" outlineLevel="1">
      <c r="A223" s="877"/>
      <c r="B223" s="63" t="s">
        <v>83</v>
      </c>
      <c r="C223" s="275">
        <v>16683</v>
      </c>
      <c r="D223" s="183">
        <v>4065</v>
      </c>
      <c r="E223" s="183">
        <v>2867</v>
      </c>
      <c r="F223" s="182">
        <f t="shared" si="0"/>
        <v>6932</v>
      </c>
      <c r="G223" s="183">
        <v>6702</v>
      </c>
      <c r="H223" s="183">
        <v>4784</v>
      </c>
      <c r="I223" s="182">
        <f t="shared" si="1"/>
        <v>11486</v>
      </c>
      <c r="J223" s="325">
        <f aca="true" t="shared" si="2" ref="J223:J252">I223/C223</f>
        <v>0.6884852844212671</v>
      </c>
    </row>
    <row r="224" spans="1:10" s="61" customFormat="1" ht="19.5" customHeight="1" outlineLevel="1">
      <c r="A224" s="877"/>
      <c r="B224" s="64" t="s">
        <v>84</v>
      </c>
      <c r="C224" s="275">
        <v>1277</v>
      </c>
      <c r="D224" s="183">
        <v>115</v>
      </c>
      <c r="E224" s="183">
        <v>89</v>
      </c>
      <c r="F224" s="182">
        <f t="shared" si="0"/>
        <v>204</v>
      </c>
      <c r="G224" s="183">
        <v>166</v>
      </c>
      <c r="H224" s="183">
        <v>122</v>
      </c>
      <c r="I224" s="182">
        <f t="shared" si="1"/>
        <v>288</v>
      </c>
      <c r="J224" s="325">
        <f t="shared" si="2"/>
        <v>0.2255285826155051</v>
      </c>
    </row>
    <row r="225" spans="1:10" s="61" customFormat="1" ht="19.5" customHeight="1" outlineLevel="1">
      <c r="A225" s="877"/>
      <c r="B225" s="64" t="s">
        <v>85</v>
      </c>
      <c r="C225" s="275">
        <v>4748</v>
      </c>
      <c r="D225" s="183">
        <v>1684</v>
      </c>
      <c r="E225" s="183">
        <v>824</v>
      </c>
      <c r="F225" s="182">
        <f t="shared" si="0"/>
        <v>2508</v>
      </c>
      <c r="G225" s="183">
        <v>3180</v>
      </c>
      <c r="H225" s="183">
        <v>1712</v>
      </c>
      <c r="I225" s="182">
        <f t="shared" si="1"/>
        <v>4892</v>
      </c>
      <c r="J225" s="325">
        <f t="shared" si="2"/>
        <v>1.0303285593934288</v>
      </c>
    </row>
    <row r="226" spans="1:10" s="61" customFormat="1" ht="19.5" customHeight="1" outlineLevel="1">
      <c r="A226" s="877"/>
      <c r="B226" s="64" t="s">
        <v>86</v>
      </c>
      <c r="C226" s="275">
        <v>5614</v>
      </c>
      <c r="D226" s="183">
        <v>2125</v>
      </c>
      <c r="E226" s="183">
        <v>1486</v>
      </c>
      <c r="F226" s="182">
        <f t="shared" si="0"/>
        <v>3611</v>
      </c>
      <c r="G226" s="183">
        <v>3740</v>
      </c>
      <c r="H226" s="183">
        <v>2722</v>
      </c>
      <c r="I226" s="182">
        <f t="shared" si="1"/>
        <v>6462</v>
      </c>
      <c r="J226" s="325">
        <f t="shared" si="2"/>
        <v>1.1510509440684005</v>
      </c>
    </row>
    <row r="227" spans="1:10" s="61" customFormat="1" ht="19.5" customHeight="1" outlineLevel="1">
      <c r="A227" s="877"/>
      <c r="B227" s="63" t="s">
        <v>219</v>
      </c>
      <c r="C227" s="275">
        <v>7290</v>
      </c>
      <c r="D227" s="183">
        <v>436</v>
      </c>
      <c r="E227" s="183">
        <v>534</v>
      </c>
      <c r="F227" s="182">
        <f t="shared" si="0"/>
        <v>970</v>
      </c>
      <c r="G227" s="183">
        <v>825</v>
      </c>
      <c r="H227" s="183">
        <v>927</v>
      </c>
      <c r="I227" s="182">
        <f t="shared" si="1"/>
        <v>1752</v>
      </c>
      <c r="J227" s="325">
        <f t="shared" si="2"/>
        <v>0.2403292181069959</v>
      </c>
    </row>
    <row r="228" spans="1:10" s="61" customFormat="1" ht="19.5" customHeight="1" outlineLevel="1">
      <c r="A228" s="877"/>
      <c r="B228" s="63" t="s">
        <v>220</v>
      </c>
      <c r="C228" s="275">
        <v>17211</v>
      </c>
      <c r="D228" s="183">
        <v>313</v>
      </c>
      <c r="E228" s="183">
        <v>40</v>
      </c>
      <c r="F228" s="182">
        <f t="shared" si="0"/>
        <v>353</v>
      </c>
      <c r="G228" s="183">
        <v>463</v>
      </c>
      <c r="H228" s="183">
        <v>159</v>
      </c>
      <c r="I228" s="182">
        <f t="shared" si="1"/>
        <v>622</v>
      </c>
      <c r="J228" s="325">
        <f t="shared" si="2"/>
        <v>0.03613967811283481</v>
      </c>
    </row>
    <row r="229" spans="1:10" s="61" customFormat="1" ht="45" customHeight="1" outlineLevel="1">
      <c r="A229" s="40">
        <v>2</v>
      </c>
      <c r="B229" s="64" t="s">
        <v>87</v>
      </c>
      <c r="C229" s="323" t="s">
        <v>328</v>
      </c>
      <c r="D229" s="183">
        <v>973</v>
      </c>
      <c r="E229" s="183">
        <v>768</v>
      </c>
      <c r="F229" s="182">
        <f t="shared" si="0"/>
        <v>1741</v>
      </c>
      <c r="G229" s="183">
        <v>2473</v>
      </c>
      <c r="H229" s="183">
        <v>1745</v>
      </c>
      <c r="I229" s="182">
        <f t="shared" si="1"/>
        <v>4218</v>
      </c>
      <c r="J229" s="325" t="s">
        <v>412</v>
      </c>
    </row>
    <row r="230" spans="1:10" s="61" customFormat="1" ht="45" customHeight="1" outlineLevel="1">
      <c r="A230" s="40">
        <v>3</v>
      </c>
      <c r="B230" s="60" t="s">
        <v>267</v>
      </c>
      <c r="C230" s="275">
        <v>245</v>
      </c>
      <c r="D230" s="486">
        <v>30</v>
      </c>
      <c r="E230" s="486">
        <v>3</v>
      </c>
      <c r="F230" s="182">
        <f t="shared" si="0"/>
        <v>33</v>
      </c>
      <c r="G230" s="486">
        <v>30</v>
      </c>
      <c r="H230" s="486">
        <v>3</v>
      </c>
      <c r="I230" s="182">
        <f t="shared" si="1"/>
        <v>33</v>
      </c>
      <c r="J230" s="325">
        <f t="shared" si="2"/>
        <v>0.1346938775510204</v>
      </c>
    </row>
    <row r="231" spans="1:10" s="61" customFormat="1" ht="19.5" customHeight="1" outlineLevel="1">
      <c r="A231" s="877">
        <v>4</v>
      </c>
      <c r="B231" s="60" t="s">
        <v>149</v>
      </c>
      <c r="C231" s="275">
        <v>3952</v>
      </c>
      <c r="D231" s="183">
        <v>681</v>
      </c>
      <c r="E231" s="183">
        <v>1181</v>
      </c>
      <c r="F231" s="182">
        <f t="shared" si="0"/>
        <v>1862</v>
      </c>
      <c r="G231" s="183">
        <v>1181</v>
      </c>
      <c r="H231" s="183">
        <v>2028</v>
      </c>
      <c r="I231" s="182">
        <f t="shared" si="1"/>
        <v>3209</v>
      </c>
      <c r="J231" s="325">
        <f t="shared" si="2"/>
        <v>0.8119939271255061</v>
      </c>
    </row>
    <row r="232" spans="1:10" s="61" customFormat="1" ht="19.5" customHeight="1" outlineLevel="1">
      <c r="A232" s="877"/>
      <c r="B232" s="202" t="s">
        <v>29</v>
      </c>
      <c r="C232" s="275">
        <v>2635</v>
      </c>
      <c r="D232" s="183">
        <v>646</v>
      </c>
      <c r="E232" s="183">
        <v>1117</v>
      </c>
      <c r="F232" s="182">
        <f t="shared" si="0"/>
        <v>1763</v>
      </c>
      <c r="G232" s="183">
        <v>1146</v>
      </c>
      <c r="H232" s="183">
        <v>1964</v>
      </c>
      <c r="I232" s="182">
        <f t="shared" si="1"/>
        <v>3110</v>
      </c>
      <c r="J232" s="325">
        <f t="shared" si="2"/>
        <v>1.1802656546489563</v>
      </c>
    </row>
    <row r="233" spans="1:10" s="61" customFormat="1" ht="19.5" customHeight="1" outlineLevel="1">
      <c r="A233" s="877"/>
      <c r="B233" s="202" t="s">
        <v>30</v>
      </c>
      <c r="C233" s="275">
        <v>1317</v>
      </c>
      <c r="D233" s="183">
        <v>35</v>
      </c>
      <c r="E233" s="183">
        <v>64</v>
      </c>
      <c r="F233" s="182">
        <f t="shared" si="0"/>
        <v>99</v>
      </c>
      <c r="G233" s="183">
        <v>35</v>
      </c>
      <c r="H233" s="183">
        <v>64</v>
      </c>
      <c r="I233" s="182">
        <f t="shared" si="1"/>
        <v>99</v>
      </c>
      <c r="J233" s="325">
        <f t="shared" si="2"/>
        <v>0.07517084282460136</v>
      </c>
    </row>
    <row r="234" spans="1:10" s="61" customFormat="1" ht="19.5" customHeight="1" outlineLevel="1">
      <c r="A234" s="877"/>
      <c r="B234" s="62" t="s">
        <v>217</v>
      </c>
      <c r="C234" s="275">
        <v>1130</v>
      </c>
      <c r="D234" s="183">
        <v>86</v>
      </c>
      <c r="E234" s="183">
        <v>115</v>
      </c>
      <c r="F234" s="182">
        <f t="shared" si="0"/>
        <v>201</v>
      </c>
      <c r="G234" s="183">
        <v>158</v>
      </c>
      <c r="H234" s="183">
        <v>226</v>
      </c>
      <c r="I234" s="182">
        <f t="shared" si="1"/>
        <v>384</v>
      </c>
      <c r="J234" s="325">
        <f t="shared" si="2"/>
        <v>0.3398230088495575</v>
      </c>
    </row>
    <row r="235" spans="1:10" s="61" customFormat="1" ht="19.5" customHeight="1" outlineLevel="1">
      <c r="A235" s="877"/>
      <c r="B235" s="202" t="s">
        <v>29</v>
      </c>
      <c r="C235" s="275">
        <v>753</v>
      </c>
      <c r="D235" s="183">
        <v>85</v>
      </c>
      <c r="E235" s="183">
        <v>110</v>
      </c>
      <c r="F235" s="182">
        <f t="shared" si="0"/>
        <v>195</v>
      </c>
      <c r="G235" s="183">
        <v>157</v>
      </c>
      <c r="H235" s="183">
        <v>221</v>
      </c>
      <c r="I235" s="182">
        <f t="shared" si="1"/>
        <v>378</v>
      </c>
      <c r="J235" s="325">
        <f t="shared" si="2"/>
        <v>0.50199203187251</v>
      </c>
    </row>
    <row r="236" spans="1:10" s="61" customFormat="1" ht="19.5" customHeight="1" outlineLevel="1">
      <c r="A236" s="877"/>
      <c r="B236" s="202" t="s">
        <v>30</v>
      </c>
      <c r="C236" s="275">
        <v>377</v>
      </c>
      <c r="D236" s="183">
        <v>1</v>
      </c>
      <c r="E236" s="183">
        <v>5</v>
      </c>
      <c r="F236" s="182">
        <f t="shared" si="0"/>
        <v>6</v>
      </c>
      <c r="G236" s="183">
        <v>1</v>
      </c>
      <c r="H236" s="183">
        <v>5</v>
      </c>
      <c r="I236" s="182">
        <f t="shared" si="1"/>
        <v>6</v>
      </c>
      <c r="J236" s="325">
        <f t="shared" si="2"/>
        <v>0.015915119363395226</v>
      </c>
    </row>
    <row r="237" spans="1:10" s="61" customFormat="1" ht="19.5" customHeight="1" outlineLevel="1">
      <c r="A237" s="877"/>
      <c r="B237" s="62" t="s">
        <v>83</v>
      </c>
      <c r="C237" s="487">
        <v>1668</v>
      </c>
      <c r="D237" s="183">
        <v>407</v>
      </c>
      <c r="E237" s="183">
        <v>698</v>
      </c>
      <c r="F237" s="182">
        <f t="shared" si="0"/>
        <v>1105</v>
      </c>
      <c r="G237" s="183">
        <v>656</v>
      </c>
      <c r="H237" s="183">
        <v>1169</v>
      </c>
      <c r="I237" s="182">
        <f t="shared" si="1"/>
        <v>1825</v>
      </c>
      <c r="J237" s="325">
        <f t="shared" si="2"/>
        <v>1.0941247002398082</v>
      </c>
    </row>
    <row r="238" spans="1:10" s="61" customFormat="1" ht="19.5" customHeight="1" outlineLevel="1">
      <c r="A238" s="877"/>
      <c r="B238" s="202" t="s">
        <v>29</v>
      </c>
      <c r="C238" s="275">
        <v>1112</v>
      </c>
      <c r="D238" s="183">
        <v>402</v>
      </c>
      <c r="E238" s="183">
        <v>683</v>
      </c>
      <c r="F238" s="182">
        <f t="shared" si="0"/>
        <v>1085</v>
      </c>
      <c r="G238" s="183">
        <v>651</v>
      </c>
      <c r="H238" s="183">
        <v>1154</v>
      </c>
      <c r="I238" s="182">
        <f t="shared" si="1"/>
        <v>1805</v>
      </c>
      <c r="J238" s="325">
        <f t="shared" si="2"/>
        <v>1.6232014388489209</v>
      </c>
    </row>
    <row r="239" spans="1:10" s="61" customFormat="1" ht="19.5" customHeight="1" outlineLevel="1">
      <c r="A239" s="877"/>
      <c r="B239" s="202" t="s">
        <v>30</v>
      </c>
      <c r="C239" s="324">
        <v>556</v>
      </c>
      <c r="D239" s="183">
        <v>5</v>
      </c>
      <c r="E239" s="183">
        <v>15</v>
      </c>
      <c r="F239" s="182">
        <f t="shared" si="0"/>
        <v>20</v>
      </c>
      <c r="G239" s="183">
        <v>5</v>
      </c>
      <c r="H239" s="183">
        <v>15</v>
      </c>
      <c r="I239" s="182">
        <f t="shared" si="1"/>
        <v>20</v>
      </c>
      <c r="J239" s="325">
        <f t="shared" si="2"/>
        <v>0.03597122302158273</v>
      </c>
    </row>
    <row r="240" spans="1:10" s="61" customFormat="1" ht="19.5" customHeight="1" outlineLevel="1">
      <c r="A240" s="877"/>
      <c r="B240" s="60" t="s">
        <v>84</v>
      </c>
      <c r="C240" s="487">
        <v>128</v>
      </c>
      <c r="D240" s="183">
        <v>3</v>
      </c>
      <c r="E240" s="183">
        <v>13</v>
      </c>
      <c r="F240" s="182">
        <f t="shared" si="0"/>
        <v>16</v>
      </c>
      <c r="G240" s="183">
        <v>3</v>
      </c>
      <c r="H240" s="183">
        <v>15</v>
      </c>
      <c r="I240" s="182">
        <f t="shared" si="1"/>
        <v>18</v>
      </c>
      <c r="J240" s="325">
        <f t="shared" si="2"/>
        <v>0.140625</v>
      </c>
    </row>
    <row r="241" spans="1:10" s="61" customFormat="1" ht="19.5" customHeight="1" outlineLevel="1">
      <c r="A241" s="877"/>
      <c r="B241" s="202" t="s">
        <v>29</v>
      </c>
      <c r="C241" s="275">
        <v>85</v>
      </c>
      <c r="D241" s="183">
        <v>3</v>
      </c>
      <c r="E241" s="183">
        <v>11</v>
      </c>
      <c r="F241" s="182">
        <f t="shared" si="0"/>
        <v>14</v>
      </c>
      <c r="G241" s="183">
        <v>3</v>
      </c>
      <c r="H241" s="183">
        <v>13</v>
      </c>
      <c r="I241" s="182">
        <f t="shared" si="1"/>
        <v>16</v>
      </c>
      <c r="J241" s="325">
        <f t="shared" si="2"/>
        <v>0.18823529411764706</v>
      </c>
    </row>
    <row r="242" spans="1:10" s="61" customFormat="1" ht="19.5" customHeight="1" outlineLevel="1">
      <c r="A242" s="877"/>
      <c r="B242" s="202" t="s">
        <v>30</v>
      </c>
      <c r="C242" s="275">
        <v>43</v>
      </c>
      <c r="D242" s="183">
        <v>0</v>
      </c>
      <c r="E242" s="183">
        <v>2</v>
      </c>
      <c r="F242" s="182">
        <f t="shared" si="0"/>
        <v>2</v>
      </c>
      <c r="G242" s="183">
        <v>0</v>
      </c>
      <c r="H242" s="183">
        <v>2</v>
      </c>
      <c r="I242" s="182">
        <f t="shared" si="1"/>
        <v>2</v>
      </c>
      <c r="J242" s="325">
        <f t="shared" si="2"/>
        <v>0.046511627906976744</v>
      </c>
    </row>
    <row r="243" spans="1:10" s="61" customFormat="1" ht="19.5" customHeight="1" outlineLevel="1">
      <c r="A243" s="877"/>
      <c r="B243" s="60" t="s">
        <v>85</v>
      </c>
      <c r="C243" s="487">
        <v>475</v>
      </c>
      <c r="D243" s="183">
        <v>176</v>
      </c>
      <c r="E243" s="183">
        <v>215</v>
      </c>
      <c r="F243" s="182">
        <f t="shared" si="0"/>
        <v>391</v>
      </c>
      <c r="G243" s="183">
        <v>312</v>
      </c>
      <c r="H243" s="183">
        <v>434</v>
      </c>
      <c r="I243" s="182">
        <f t="shared" si="1"/>
        <v>746</v>
      </c>
      <c r="J243" s="325">
        <f t="shared" si="2"/>
        <v>1.5705263157894738</v>
      </c>
    </row>
    <row r="244" spans="1:10" s="61" customFormat="1" ht="19.5" customHeight="1" outlineLevel="1">
      <c r="A244" s="877"/>
      <c r="B244" s="202" t="s">
        <v>29</v>
      </c>
      <c r="C244" s="275">
        <v>317</v>
      </c>
      <c r="D244" s="183">
        <v>175</v>
      </c>
      <c r="E244" s="183">
        <v>213</v>
      </c>
      <c r="F244" s="182">
        <f t="shared" si="0"/>
        <v>388</v>
      </c>
      <c r="G244" s="183">
        <v>311</v>
      </c>
      <c r="H244" s="183">
        <v>432</v>
      </c>
      <c r="I244" s="182">
        <f t="shared" si="1"/>
        <v>743</v>
      </c>
      <c r="J244" s="325">
        <f t="shared" si="2"/>
        <v>2.3438485804416405</v>
      </c>
    </row>
    <row r="245" spans="1:10" s="61" customFormat="1" ht="19.5" customHeight="1" outlineLevel="1">
      <c r="A245" s="877"/>
      <c r="B245" s="202" t="s">
        <v>30</v>
      </c>
      <c r="C245" s="275">
        <v>158</v>
      </c>
      <c r="D245" s="183">
        <v>1</v>
      </c>
      <c r="E245" s="183">
        <v>2</v>
      </c>
      <c r="F245" s="182">
        <f t="shared" si="0"/>
        <v>3</v>
      </c>
      <c r="G245" s="183">
        <v>1</v>
      </c>
      <c r="H245" s="183">
        <v>2</v>
      </c>
      <c r="I245" s="182">
        <f t="shared" si="1"/>
        <v>3</v>
      </c>
      <c r="J245" s="325">
        <f t="shared" si="2"/>
        <v>0.0189873417721519</v>
      </c>
    </row>
    <row r="246" spans="1:10" s="61" customFormat="1" ht="19.5" customHeight="1" outlineLevel="1">
      <c r="A246" s="877"/>
      <c r="B246" s="60" t="s">
        <v>88</v>
      </c>
      <c r="C246" s="487">
        <v>561</v>
      </c>
      <c r="D246" s="183">
        <v>224</v>
      </c>
      <c r="E246" s="183">
        <v>422</v>
      </c>
      <c r="F246" s="182">
        <f t="shared" si="0"/>
        <v>646</v>
      </c>
      <c r="G246" s="183">
        <v>368</v>
      </c>
      <c r="H246" s="183">
        <v>699</v>
      </c>
      <c r="I246" s="182">
        <f t="shared" si="1"/>
        <v>1067</v>
      </c>
      <c r="J246" s="325">
        <f t="shared" si="2"/>
        <v>1.9019607843137254</v>
      </c>
    </row>
    <row r="247" spans="1:10" s="61" customFormat="1" ht="19.5" customHeight="1" outlineLevel="1">
      <c r="A247" s="877"/>
      <c r="B247" s="202" t="s">
        <v>29</v>
      </c>
      <c r="C247" s="324">
        <v>374</v>
      </c>
      <c r="D247" s="183">
        <v>214</v>
      </c>
      <c r="E247" s="183">
        <v>407</v>
      </c>
      <c r="F247" s="182">
        <f t="shared" si="0"/>
        <v>621</v>
      </c>
      <c r="G247" s="183">
        <v>358</v>
      </c>
      <c r="H247" s="183">
        <v>684</v>
      </c>
      <c r="I247" s="182">
        <f t="shared" si="1"/>
        <v>1042</v>
      </c>
      <c r="J247" s="325">
        <f t="shared" si="2"/>
        <v>2.786096256684492</v>
      </c>
    </row>
    <row r="248" spans="1:10" s="61" customFormat="1" ht="19.5" customHeight="1" outlineLevel="1">
      <c r="A248" s="877"/>
      <c r="B248" s="202" t="s">
        <v>30</v>
      </c>
      <c r="C248" s="324">
        <v>187</v>
      </c>
      <c r="D248" s="183">
        <v>10</v>
      </c>
      <c r="E248" s="183">
        <v>15</v>
      </c>
      <c r="F248" s="182">
        <f t="shared" si="0"/>
        <v>25</v>
      </c>
      <c r="G248" s="183">
        <v>10</v>
      </c>
      <c r="H248" s="183">
        <v>15</v>
      </c>
      <c r="I248" s="182">
        <f t="shared" si="1"/>
        <v>25</v>
      </c>
      <c r="J248" s="325">
        <f t="shared" si="2"/>
        <v>0.13368983957219252</v>
      </c>
    </row>
    <row r="249" spans="1:10" s="61" customFormat="1" ht="19.5" customHeight="1" outlineLevel="1">
      <c r="A249" s="877"/>
      <c r="B249" s="62" t="s">
        <v>219</v>
      </c>
      <c r="C249" s="275">
        <v>510</v>
      </c>
      <c r="D249" s="183">
        <v>30</v>
      </c>
      <c r="E249" s="183">
        <v>112</v>
      </c>
      <c r="F249" s="182">
        <f t="shared" si="0"/>
        <v>142</v>
      </c>
      <c r="G249" s="183">
        <v>54</v>
      </c>
      <c r="H249" s="183">
        <v>180</v>
      </c>
      <c r="I249" s="182">
        <f t="shared" si="1"/>
        <v>234</v>
      </c>
      <c r="J249" s="325">
        <f t="shared" si="2"/>
        <v>0.4588235294117647</v>
      </c>
    </row>
    <row r="250" spans="1:10" s="61" customFormat="1" ht="19.5" customHeight="1" outlineLevel="1">
      <c r="A250" s="40"/>
      <c r="B250" s="202" t="s">
        <v>29</v>
      </c>
      <c r="C250" s="324">
        <v>340</v>
      </c>
      <c r="D250" s="183">
        <v>30</v>
      </c>
      <c r="E250" s="183">
        <v>112</v>
      </c>
      <c r="F250" s="182">
        <f t="shared" si="0"/>
        <v>142</v>
      </c>
      <c r="G250" s="183">
        <v>54</v>
      </c>
      <c r="H250" s="183">
        <v>180</v>
      </c>
      <c r="I250" s="182">
        <f t="shared" si="1"/>
        <v>234</v>
      </c>
      <c r="J250" s="325">
        <f t="shared" si="2"/>
        <v>0.6882352941176471</v>
      </c>
    </row>
    <row r="251" spans="1:10" s="61" customFormat="1" ht="19.5" customHeight="1" outlineLevel="1">
      <c r="A251" s="40"/>
      <c r="B251" s="202" t="s">
        <v>30</v>
      </c>
      <c r="C251" s="324">
        <v>170</v>
      </c>
      <c r="D251" s="183">
        <v>0</v>
      </c>
      <c r="E251" s="183">
        <v>0</v>
      </c>
      <c r="F251" s="182">
        <f t="shared" si="0"/>
        <v>0</v>
      </c>
      <c r="G251" s="182">
        <v>0</v>
      </c>
      <c r="H251" s="183">
        <v>0</v>
      </c>
      <c r="I251" s="182">
        <f t="shared" si="1"/>
        <v>0</v>
      </c>
      <c r="J251" s="325">
        <f t="shared" si="2"/>
        <v>0</v>
      </c>
    </row>
    <row r="252" spans="1:10" s="626" customFormat="1" ht="19.5" customHeight="1" outlineLevel="1">
      <c r="A252" s="146">
        <v>5</v>
      </c>
      <c r="B252" s="64" t="s">
        <v>1456</v>
      </c>
      <c r="C252" s="275">
        <v>26</v>
      </c>
      <c r="D252" s="622" t="s">
        <v>99</v>
      </c>
      <c r="E252" s="622" t="s">
        <v>99</v>
      </c>
      <c r="F252" s="623">
        <v>14</v>
      </c>
      <c r="G252" s="622" t="s">
        <v>99</v>
      </c>
      <c r="H252" s="622" t="s">
        <v>99</v>
      </c>
      <c r="I252" s="624">
        <v>26</v>
      </c>
      <c r="J252" s="625">
        <f t="shared" si="2"/>
        <v>1</v>
      </c>
    </row>
    <row r="253" spans="1:10" ht="64.5" customHeight="1" outlineLevel="1">
      <c r="A253" s="146"/>
      <c r="B253" s="146" t="s">
        <v>416</v>
      </c>
      <c r="C253" s="731" t="s">
        <v>1462</v>
      </c>
      <c r="D253" s="864"/>
      <c r="E253" s="864"/>
      <c r="F253" s="864"/>
      <c r="G253" s="864"/>
      <c r="H253" s="864"/>
      <c r="I253" s="864"/>
      <c r="J253" s="732"/>
    </row>
    <row r="254" spans="1:10" s="61" customFormat="1" ht="24.75" customHeight="1">
      <c r="A254" s="870" t="s">
        <v>150</v>
      </c>
      <c r="B254" s="871"/>
      <c r="C254" s="871"/>
      <c r="D254" s="871"/>
      <c r="E254" s="871"/>
      <c r="F254" s="871"/>
      <c r="G254" s="871"/>
      <c r="H254" s="871"/>
      <c r="I254" s="871"/>
      <c r="J254" s="872"/>
    </row>
    <row r="255" spans="1:10" s="61" customFormat="1" ht="30" customHeight="1" outlineLevel="1">
      <c r="A255" s="877">
        <v>1</v>
      </c>
      <c r="B255" s="60" t="s">
        <v>151</v>
      </c>
      <c r="C255" s="223">
        <v>33134</v>
      </c>
      <c r="D255" s="627">
        <v>1529</v>
      </c>
      <c r="E255" s="627">
        <v>429</v>
      </c>
      <c r="F255" s="628">
        <f aca="true" t="shared" si="3" ref="F255:F260">SUM(D255:E255)</f>
        <v>1958</v>
      </c>
      <c r="G255" s="627">
        <v>1800</v>
      </c>
      <c r="H255" s="627">
        <v>700</v>
      </c>
      <c r="I255" s="628">
        <f aca="true" t="shared" si="4" ref="I255:I260">SUM(G255:H255)</f>
        <v>2500</v>
      </c>
      <c r="J255" s="629">
        <f>(I255/C255)</f>
        <v>0.07545119816502686</v>
      </c>
    </row>
    <row r="256" spans="1:10" s="61" customFormat="1" ht="19.5" customHeight="1" outlineLevel="1">
      <c r="A256" s="877"/>
      <c r="B256" s="63" t="s">
        <v>268</v>
      </c>
      <c r="C256" s="275">
        <v>7737</v>
      </c>
      <c r="D256" s="627">
        <v>941</v>
      </c>
      <c r="E256" s="627">
        <v>164</v>
      </c>
      <c r="F256" s="628">
        <f t="shared" si="3"/>
        <v>1105</v>
      </c>
      <c r="G256" s="627">
        <v>1201</v>
      </c>
      <c r="H256" s="627">
        <v>434</v>
      </c>
      <c r="I256" s="628">
        <f t="shared" si="4"/>
        <v>1635</v>
      </c>
      <c r="J256" s="629">
        <f aca="true" t="shared" si="5" ref="J256:J264">(I256/C256)</f>
        <v>0.2113222179139201</v>
      </c>
    </row>
    <row r="257" spans="1:10" s="61" customFormat="1" ht="30" customHeight="1" outlineLevel="1">
      <c r="A257" s="40">
        <v>2</v>
      </c>
      <c r="B257" s="60" t="s">
        <v>274</v>
      </c>
      <c r="C257" s="223">
        <v>22089</v>
      </c>
      <c r="D257" s="627">
        <v>553</v>
      </c>
      <c r="E257" s="627">
        <v>271</v>
      </c>
      <c r="F257" s="628">
        <f t="shared" si="3"/>
        <v>824</v>
      </c>
      <c r="G257" s="627">
        <v>3289</v>
      </c>
      <c r="H257" s="627">
        <v>1272</v>
      </c>
      <c r="I257" s="628">
        <f t="shared" si="4"/>
        <v>4561</v>
      </c>
      <c r="J257" s="629">
        <f t="shared" si="5"/>
        <v>0.20648286477432207</v>
      </c>
    </row>
    <row r="258" spans="1:10" s="61" customFormat="1" ht="45" customHeight="1" outlineLevel="1">
      <c r="A258" s="868">
        <v>3</v>
      </c>
      <c r="B258" s="60" t="s">
        <v>275</v>
      </c>
      <c r="C258" s="603" t="s">
        <v>415</v>
      </c>
      <c r="D258" s="630">
        <v>468</v>
      </c>
      <c r="E258" s="630">
        <v>54</v>
      </c>
      <c r="F258" s="631">
        <f t="shared" si="3"/>
        <v>522</v>
      </c>
      <c r="G258" s="630">
        <v>1113</v>
      </c>
      <c r="H258" s="630">
        <v>90</v>
      </c>
      <c r="I258" s="631">
        <f t="shared" si="4"/>
        <v>1203</v>
      </c>
      <c r="J258" s="629" t="s">
        <v>412</v>
      </c>
    </row>
    <row r="259" spans="1:10" s="61" customFormat="1" ht="30" customHeight="1" outlineLevel="1">
      <c r="A259" s="869"/>
      <c r="B259" s="63" t="s">
        <v>89</v>
      </c>
      <c r="C259" s="604">
        <v>852</v>
      </c>
      <c r="D259" s="630">
        <v>508</v>
      </c>
      <c r="E259" s="630">
        <v>22</v>
      </c>
      <c r="F259" s="631">
        <f t="shared" si="3"/>
        <v>530</v>
      </c>
      <c r="G259" s="630">
        <v>508</v>
      </c>
      <c r="H259" s="630">
        <v>22</v>
      </c>
      <c r="I259" s="631">
        <f t="shared" si="4"/>
        <v>530</v>
      </c>
      <c r="J259" s="629">
        <f t="shared" si="5"/>
        <v>0.6220657276995305</v>
      </c>
    </row>
    <row r="260" spans="1:10" s="61" customFormat="1" ht="30" customHeight="1" outlineLevel="1">
      <c r="A260" s="40">
        <v>4</v>
      </c>
      <c r="B260" s="64" t="s">
        <v>92</v>
      </c>
      <c r="C260" s="223">
        <v>7468</v>
      </c>
      <c r="D260" s="627">
        <v>659</v>
      </c>
      <c r="E260" s="627">
        <v>342</v>
      </c>
      <c r="F260" s="628">
        <f t="shared" si="3"/>
        <v>1001</v>
      </c>
      <c r="G260" s="627">
        <v>702</v>
      </c>
      <c r="H260" s="627">
        <v>389</v>
      </c>
      <c r="I260" s="628">
        <f t="shared" si="4"/>
        <v>1091</v>
      </c>
      <c r="J260" s="629">
        <f t="shared" si="5"/>
        <v>0.14608998393144082</v>
      </c>
    </row>
    <row r="261" spans="1:10" s="145" customFormat="1" ht="30" customHeight="1" outlineLevel="1">
      <c r="A261" s="222">
        <v>5</v>
      </c>
      <c r="B261" s="286" t="s">
        <v>289</v>
      </c>
      <c r="C261" s="287">
        <v>2</v>
      </c>
      <c r="D261" s="632" t="s">
        <v>99</v>
      </c>
      <c r="E261" s="632" t="s">
        <v>99</v>
      </c>
      <c r="F261" s="633">
        <v>13</v>
      </c>
      <c r="G261" s="632" t="s">
        <v>99</v>
      </c>
      <c r="H261" s="632" t="s">
        <v>99</v>
      </c>
      <c r="I261" s="633">
        <v>17</v>
      </c>
      <c r="J261" s="629">
        <f t="shared" si="5"/>
        <v>8.5</v>
      </c>
    </row>
    <row r="262" spans="1:11" s="145" customFormat="1" ht="19.5" customHeight="1" outlineLevel="1">
      <c r="A262" s="36">
        <v>6</v>
      </c>
      <c r="B262" s="60" t="s">
        <v>167</v>
      </c>
      <c r="C262" s="223">
        <v>15</v>
      </c>
      <c r="D262" s="634" t="s">
        <v>99</v>
      </c>
      <c r="E262" s="634" t="s">
        <v>99</v>
      </c>
      <c r="F262" s="628">
        <v>100</v>
      </c>
      <c r="G262" s="634" t="s">
        <v>99</v>
      </c>
      <c r="H262" s="634" t="s">
        <v>99</v>
      </c>
      <c r="I262" s="628">
        <v>100</v>
      </c>
      <c r="J262" s="629">
        <f t="shared" si="5"/>
        <v>6.666666666666667</v>
      </c>
      <c r="K262" s="60"/>
    </row>
    <row r="263" spans="1:11" s="61" customFormat="1" ht="19.5" customHeight="1" outlineLevel="1">
      <c r="A263" s="40">
        <v>7</v>
      </c>
      <c r="B263" s="60" t="s">
        <v>276</v>
      </c>
      <c r="C263" s="223">
        <v>1273</v>
      </c>
      <c r="D263" s="627">
        <v>600</v>
      </c>
      <c r="E263" s="627">
        <v>218</v>
      </c>
      <c r="F263" s="628">
        <f>SUM(D263:E263)</f>
        <v>818</v>
      </c>
      <c r="G263" s="627">
        <v>677</v>
      </c>
      <c r="H263" s="627">
        <v>236</v>
      </c>
      <c r="I263" s="628">
        <f>SUM(G263:H263)</f>
        <v>913</v>
      </c>
      <c r="J263" s="629">
        <f t="shared" si="5"/>
        <v>0.7172034564021995</v>
      </c>
      <c r="K263" s="218"/>
    </row>
    <row r="264" spans="1:11" s="145" customFormat="1" ht="30" customHeight="1" outlineLevel="1">
      <c r="A264" s="36">
        <v>8</v>
      </c>
      <c r="B264" s="60" t="s">
        <v>277</v>
      </c>
      <c r="C264" s="223">
        <v>95</v>
      </c>
      <c r="D264" s="634" t="s">
        <v>99</v>
      </c>
      <c r="E264" s="634" t="s">
        <v>99</v>
      </c>
      <c r="F264" s="628">
        <v>38</v>
      </c>
      <c r="G264" s="634" t="s">
        <v>99</v>
      </c>
      <c r="H264" s="634" t="s">
        <v>99</v>
      </c>
      <c r="I264" s="628">
        <v>55</v>
      </c>
      <c r="J264" s="629">
        <f t="shared" si="5"/>
        <v>0.5789473684210527</v>
      </c>
      <c r="K264" s="60"/>
    </row>
    <row r="265" spans="1:11" ht="15" outlineLevel="1">
      <c r="A265" s="146" t="s">
        <v>286</v>
      </c>
      <c r="B265" s="195" t="s">
        <v>237</v>
      </c>
      <c r="C265" s="196"/>
      <c r="D265" s="196"/>
      <c r="E265" s="195"/>
      <c r="F265" s="195"/>
      <c r="G265" s="198"/>
      <c r="H265" s="198"/>
      <c r="I265" s="198"/>
      <c r="J265" s="283"/>
      <c r="K265" s="288"/>
    </row>
    <row r="266" spans="1:11" ht="120" customHeight="1" outlineLevel="1">
      <c r="A266" s="146"/>
      <c r="B266" s="289" t="s">
        <v>413</v>
      </c>
      <c r="C266" s="863" t="s">
        <v>1470</v>
      </c>
      <c r="D266" s="863"/>
      <c r="E266" s="863"/>
      <c r="F266" s="863"/>
      <c r="G266" s="863"/>
      <c r="H266" s="863"/>
      <c r="I266" s="863"/>
      <c r="J266" s="863"/>
      <c r="K266" s="863"/>
    </row>
    <row r="267" spans="1:10" s="61" customFormat="1" ht="24.75" customHeight="1">
      <c r="A267" s="870" t="s">
        <v>152</v>
      </c>
      <c r="B267" s="871"/>
      <c r="C267" s="871"/>
      <c r="D267" s="871"/>
      <c r="E267" s="871"/>
      <c r="F267" s="871"/>
      <c r="G267" s="871"/>
      <c r="H267" s="871"/>
      <c r="I267" s="871"/>
      <c r="J267" s="872"/>
    </row>
    <row r="268" spans="1:10" s="145" customFormat="1" ht="30" customHeight="1" outlineLevel="1">
      <c r="A268" s="274">
        <v>1</v>
      </c>
      <c r="B268" s="60" t="s">
        <v>168</v>
      </c>
      <c r="C268" s="223">
        <v>8493</v>
      </c>
      <c r="D268" s="179" t="s">
        <v>99</v>
      </c>
      <c r="E268" s="179" t="s">
        <v>99</v>
      </c>
      <c r="F268" s="193">
        <v>0</v>
      </c>
      <c r="G268" s="179" t="s">
        <v>99</v>
      </c>
      <c r="H268" s="179" t="s">
        <v>99</v>
      </c>
      <c r="I268" s="193">
        <v>0</v>
      </c>
      <c r="J268" s="328">
        <v>0</v>
      </c>
    </row>
    <row r="269" spans="1:10" s="61" customFormat="1" ht="27.75" customHeight="1" outlineLevel="1">
      <c r="A269" s="873">
        <v>2</v>
      </c>
      <c r="B269" s="60" t="s">
        <v>153</v>
      </c>
      <c r="C269" s="223">
        <v>7605</v>
      </c>
      <c r="D269" s="183">
        <v>4451</v>
      </c>
      <c r="E269" s="183">
        <v>2684</v>
      </c>
      <c r="F269" s="182">
        <f>SUM(D269:E269)</f>
        <v>7135</v>
      </c>
      <c r="G269" s="183">
        <v>4789</v>
      </c>
      <c r="H269" s="183">
        <v>2844</v>
      </c>
      <c r="I269" s="182">
        <f>SUM(G269:H269)</f>
        <v>7633</v>
      </c>
      <c r="J269" s="328">
        <v>1.003681788297173</v>
      </c>
    </row>
    <row r="270" spans="1:10" s="61" customFormat="1" ht="19.5" customHeight="1" outlineLevel="1">
      <c r="A270" s="873"/>
      <c r="B270" s="63" t="s">
        <v>205</v>
      </c>
      <c r="C270" s="275">
        <v>1432</v>
      </c>
      <c r="D270" s="183">
        <v>993</v>
      </c>
      <c r="E270" s="183">
        <v>582</v>
      </c>
      <c r="F270" s="182">
        <f>SUM(D270:E270)</f>
        <v>1575</v>
      </c>
      <c r="G270" s="183">
        <v>1098</v>
      </c>
      <c r="H270" s="183">
        <v>631</v>
      </c>
      <c r="I270" s="182">
        <f>SUM(G270:H270)</f>
        <v>1729</v>
      </c>
      <c r="J270" s="328">
        <v>1.2074022346368716</v>
      </c>
    </row>
    <row r="271" spans="1:10" s="145" customFormat="1" ht="30" customHeight="1" outlineLevel="1">
      <c r="A271" s="274">
        <v>3</v>
      </c>
      <c r="B271" s="64" t="s">
        <v>93</v>
      </c>
      <c r="C271" s="323" t="s">
        <v>415</v>
      </c>
      <c r="D271" s="179" t="s">
        <v>99</v>
      </c>
      <c r="E271" s="179" t="s">
        <v>99</v>
      </c>
      <c r="F271" s="193">
        <v>0</v>
      </c>
      <c r="G271" s="179" t="s">
        <v>99</v>
      </c>
      <c r="H271" s="179" t="s">
        <v>99</v>
      </c>
      <c r="I271" s="193">
        <v>0</v>
      </c>
      <c r="J271" s="329" t="s">
        <v>99</v>
      </c>
    </row>
    <row r="272" spans="1:10" s="145" customFormat="1" ht="30" customHeight="1" outlineLevel="1">
      <c r="A272" s="274">
        <v>4</v>
      </c>
      <c r="B272" s="60" t="s">
        <v>169</v>
      </c>
      <c r="C272" s="223">
        <v>30</v>
      </c>
      <c r="D272" s="179" t="s">
        <v>99</v>
      </c>
      <c r="E272" s="179" t="s">
        <v>99</v>
      </c>
      <c r="F272" s="193">
        <v>0</v>
      </c>
      <c r="G272" s="179" t="s">
        <v>99</v>
      </c>
      <c r="H272" s="179" t="s">
        <v>99</v>
      </c>
      <c r="I272" s="193">
        <v>0</v>
      </c>
      <c r="J272" s="328">
        <v>0</v>
      </c>
    </row>
    <row r="273" spans="1:10" s="61" customFormat="1" ht="30" customHeight="1" outlineLevel="1">
      <c r="A273" s="322">
        <v>5</v>
      </c>
      <c r="B273" s="60" t="s">
        <v>154</v>
      </c>
      <c r="C273" s="223">
        <v>1118</v>
      </c>
      <c r="D273" s="183">
        <v>0</v>
      </c>
      <c r="E273" s="183">
        <v>0</v>
      </c>
      <c r="F273" s="182">
        <v>0</v>
      </c>
      <c r="G273" s="183">
        <v>0</v>
      </c>
      <c r="H273" s="183">
        <v>0</v>
      </c>
      <c r="I273" s="182">
        <v>0</v>
      </c>
      <c r="J273" s="330">
        <v>0</v>
      </c>
    </row>
    <row r="274" spans="1:10" s="145" customFormat="1" ht="19.5" customHeight="1" outlineLevel="1">
      <c r="A274" s="274">
        <v>6</v>
      </c>
      <c r="B274" s="60" t="s">
        <v>170</v>
      </c>
      <c r="C274" s="223">
        <v>12</v>
      </c>
      <c r="D274" s="179" t="s">
        <v>99</v>
      </c>
      <c r="E274" s="179" t="s">
        <v>99</v>
      </c>
      <c r="F274" s="193">
        <v>0</v>
      </c>
      <c r="G274" s="179" t="s">
        <v>99</v>
      </c>
      <c r="H274" s="179" t="s">
        <v>99</v>
      </c>
      <c r="I274" s="193">
        <v>0</v>
      </c>
      <c r="J274" s="328">
        <v>0</v>
      </c>
    </row>
    <row r="275" spans="1:10" s="61" customFormat="1" ht="30" customHeight="1" outlineLevel="1">
      <c r="A275" s="873">
        <v>7</v>
      </c>
      <c r="B275" s="60" t="s">
        <v>232</v>
      </c>
      <c r="C275" s="223">
        <v>25</v>
      </c>
      <c r="D275" s="183">
        <v>0</v>
      </c>
      <c r="E275" s="183">
        <v>0</v>
      </c>
      <c r="F275" s="182">
        <v>0</v>
      </c>
      <c r="G275" s="183">
        <v>0</v>
      </c>
      <c r="H275" s="183">
        <v>0</v>
      </c>
      <c r="I275" s="182">
        <v>0</v>
      </c>
      <c r="J275" s="330">
        <v>0</v>
      </c>
    </row>
    <row r="276" spans="1:10" s="61" customFormat="1" ht="19.5" customHeight="1" outlineLevel="1">
      <c r="A276" s="873"/>
      <c r="B276" s="62" t="s">
        <v>233</v>
      </c>
      <c r="C276" s="324">
        <v>15</v>
      </c>
      <c r="D276" s="183">
        <v>0</v>
      </c>
      <c r="E276" s="183">
        <v>0</v>
      </c>
      <c r="F276" s="182">
        <v>0</v>
      </c>
      <c r="G276" s="183">
        <v>0</v>
      </c>
      <c r="H276" s="183">
        <v>0</v>
      </c>
      <c r="I276" s="182">
        <v>0</v>
      </c>
      <c r="J276" s="330">
        <v>0</v>
      </c>
    </row>
    <row r="277" spans="1:10" s="61" customFormat="1" ht="19.5" customHeight="1" outlineLevel="1">
      <c r="A277" s="873"/>
      <c r="B277" s="62" t="s">
        <v>234</v>
      </c>
      <c r="C277" s="324">
        <v>10</v>
      </c>
      <c r="D277" s="183">
        <v>0</v>
      </c>
      <c r="E277" s="183">
        <v>0</v>
      </c>
      <c r="F277" s="182">
        <v>0</v>
      </c>
      <c r="G277" s="183">
        <v>0</v>
      </c>
      <c r="H277" s="183">
        <v>0</v>
      </c>
      <c r="I277" s="182">
        <v>0</v>
      </c>
      <c r="J277" s="330">
        <v>0</v>
      </c>
    </row>
    <row r="278" spans="1:10" s="61" customFormat="1" ht="30" customHeight="1" outlineLevel="1">
      <c r="A278" s="322">
        <v>8</v>
      </c>
      <c r="B278" s="60" t="s">
        <v>155</v>
      </c>
      <c r="C278" s="223">
        <v>40</v>
      </c>
      <c r="D278" s="183">
        <v>184</v>
      </c>
      <c r="E278" s="183">
        <v>109</v>
      </c>
      <c r="F278" s="182">
        <f>SUM(D278:E278)</f>
        <v>293</v>
      </c>
      <c r="G278" s="180">
        <v>184</v>
      </c>
      <c r="H278" s="180">
        <v>109</v>
      </c>
      <c r="I278" s="182">
        <f>SUM(G278:H278)</f>
        <v>293</v>
      </c>
      <c r="J278" s="328">
        <v>7.325</v>
      </c>
    </row>
    <row r="279" spans="1:10" s="61" customFormat="1" ht="19.5" customHeight="1" outlineLevel="1">
      <c r="A279" s="322">
        <v>9</v>
      </c>
      <c r="B279" s="60" t="s">
        <v>156</v>
      </c>
      <c r="C279" s="223">
        <v>160</v>
      </c>
      <c r="D279" s="183">
        <v>35</v>
      </c>
      <c r="E279" s="183">
        <v>30</v>
      </c>
      <c r="F279" s="182">
        <f>SUM(D279:E279)</f>
        <v>65</v>
      </c>
      <c r="G279" s="183">
        <v>35</v>
      </c>
      <c r="H279" s="183">
        <v>30</v>
      </c>
      <c r="I279" s="182">
        <f>SUM(G279:H279)</f>
        <v>65</v>
      </c>
      <c r="J279" s="328">
        <v>0.40625</v>
      </c>
    </row>
    <row r="280" spans="1:10" s="61" customFormat="1" ht="16.5" customHeight="1" outlineLevel="1">
      <c r="A280" s="874">
        <v>10</v>
      </c>
      <c r="B280" s="862" t="s">
        <v>269</v>
      </c>
      <c r="C280" s="862"/>
      <c r="D280" s="862"/>
      <c r="E280" s="862"/>
      <c r="F280" s="862"/>
      <c r="G280" s="862"/>
      <c r="H280" s="862"/>
      <c r="I280" s="862"/>
      <c r="J280" s="862"/>
    </row>
    <row r="281" spans="1:10" s="61" customFormat="1" ht="13.5" outlineLevel="1">
      <c r="A281" s="875"/>
      <c r="B281" s="64" t="s">
        <v>270</v>
      </c>
      <c r="C281" s="323" t="s">
        <v>328</v>
      </c>
      <c r="D281" s="180">
        <v>0</v>
      </c>
      <c r="E281" s="180">
        <v>0</v>
      </c>
      <c r="F281" s="326">
        <v>0</v>
      </c>
      <c r="G281" s="180">
        <v>0</v>
      </c>
      <c r="H281" s="180">
        <v>0</v>
      </c>
      <c r="I281" s="193">
        <v>0</v>
      </c>
      <c r="J281" s="331">
        <v>0</v>
      </c>
    </row>
    <row r="282" spans="1:10" s="61" customFormat="1" ht="13.5" outlineLevel="1">
      <c r="A282" s="875"/>
      <c r="B282" s="218" t="s">
        <v>271</v>
      </c>
      <c r="C282" s="323" t="s">
        <v>328</v>
      </c>
      <c r="D282" s="183">
        <v>0</v>
      </c>
      <c r="E282" s="183">
        <v>0</v>
      </c>
      <c r="F282" s="327">
        <v>0</v>
      </c>
      <c r="G282" s="183">
        <v>0</v>
      </c>
      <c r="H282" s="183">
        <v>0</v>
      </c>
      <c r="I282" s="182">
        <v>0</v>
      </c>
      <c r="J282" s="331">
        <v>0</v>
      </c>
    </row>
    <row r="283" spans="1:10" s="61" customFormat="1" ht="13.5" outlineLevel="1">
      <c r="A283" s="876"/>
      <c r="B283" s="218" t="s">
        <v>272</v>
      </c>
      <c r="C283" s="323" t="s">
        <v>328</v>
      </c>
      <c r="D283" s="183">
        <v>0</v>
      </c>
      <c r="E283" s="183">
        <v>0</v>
      </c>
      <c r="F283" s="327">
        <v>0</v>
      </c>
      <c r="G283" s="183">
        <v>0</v>
      </c>
      <c r="H283" s="183">
        <v>0</v>
      </c>
      <c r="I283" s="182">
        <v>0</v>
      </c>
      <c r="J283" s="331">
        <v>0</v>
      </c>
    </row>
    <row r="284" spans="1:10" s="61" customFormat="1" ht="30" customHeight="1" outlineLevel="1">
      <c r="A284" s="322">
        <v>11</v>
      </c>
      <c r="B284" s="64" t="s">
        <v>273</v>
      </c>
      <c r="C284" s="323" t="s">
        <v>328</v>
      </c>
      <c r="D284" s="179" t="s">
        <v>99</v>
      </c>
      <c r="E284" s="179" t="s">
        <v>99</v>
      </c>
      <c r="F284" s="327">
        <v>0</v>
      </c>
      <c r="G284" s="179" t="s">
        <v>99</v>
      </c>
      <c r="H284" s="179" t="s">
        <v>99</v>
      </c>
      <c r="I284" s="182">
        <v>0</v>
      </c>
      <c r="J284" s="331">
        <v>0</v>
      </c>
    </row>
    <row r="285" spans="1:10" ht="15" outlineLevel="1">
      <c r="A285" s="321" t="s">
        <v>286</v>
      </c>
      <c r="B285" s="195" t="s">
        <v>237</v>
      </c>
      <c r="C285" s="196"/>
      <c r="D285" s="196"/>
      <c r="E285" s="195"/>
      <c r="F285" s="195"/>
      <c r="G285" s="198"/>
      <c r="H285" s="198"/>
      <c r="I285" s="198"/>
      <c r="J285" s="283"/>
    </row>
    <row r="286" spans="1:10" ht="108" customHeight="1" outlineLevel="1">
      <c r="A286" s="321"/>
      <c r="B286" s="146" t="s">
        <v>416</v>
      </c>
      <c r="C286" s="711" t="s">
        <v>424</v>
      </c>
      <c r="D286" s="711"/>
      <c r="E286" s="711"/>
      <c r="F286" s="711"/>
      <c r="G286" s="711"/>
      <c r="H286" s="711"/>
      <c r="I286" s="711"/>
      <c r="J286" s="711"/>
    </row>
    <row r="287" spans="1:10" s="61" customFormat="1" ht="24.75" customHeight="1">
      <c r="A287" s="870" t="s">
        <v>157</v>
      </c>
      <c r="B287" s="871"/>
      <c r="C287" s="871"/>
      <c r="D287" s="871"/>
      <c r="E287" s="871"/>
      <c r="F287" s="871"/>
      <c r="G287" s="871"/>
      <c r="H287" s="871"/>
      <c r="I287" s="871"/>
      <c r="J287" s="872"/>
    </row>
    <row r="288" spans="1:10" s="145" customFormat="1" ht="30" customHeight="1" outlineLevel="1">
      <c r="A288" s="36">
        <v>1</v>
      </c>
      <c r="B288" s="64" t="s">
        <v>181</v>
      </c>
      <c r="C288" s="394">
        <v>68</v>
      </c>
      <c r="D288" s="391" t="s">
        <v>99</v>
      </c>
      <c r="E288" s="391" t="s">
        <v>99</v>
      </c>
      <c r="F288" s="393">
        <v>32</v>
      </c>
      <c r="G288" s="391" t="s">
        <v>99</v>
      </c>
      <c r="H288" s="391" t="s">
        <v>99</v>
      </c>
      <c r="I288" s="393">
        <v>68</v>
      </c>
      <c r="J288" s="328">
        <f>I288/C288</f>
        <v>1</v>
      </c>
    </row>
    <row r="289" spans="1:10" s="61" customFormat="1" ht="30" customHeight="1" outlineLevel="1">
      <c r="A289" s="40">
        <v>2</v>
      </c>
      <c r="B289" s="60" t="s">
        <v>90</v>
      </c>
      <c r="C289" s="395" t="s">
        <v>328</v>
      </c>
      <c r="D289" s="392">
        <v>590</v>
      </c>
      <c r="E289" s="392">
        <v>616</v>
      </c>
      <c r="F289" s="398">
        <f>SUM(D289:E289)</f>
        <v>1206</v>
      </c>
      <c r="G289" s="392">
        <v>993</v>
      </c>
      <c r="H289" s="392">
        <v>1015</v>
      </c>
      <c r="I289" s="398">
        <f>SUM(G289:H289)</f>
        <v>2008</v>
      </c>
      <c r="J289" s="399" t="s">
        <v>99</v>
      </c>
    </row>
    <row r="290" spans="1:10" s="145" customFormat="1" ht="30" customHeight="1" outlineLevel="1">
      <c r="A290" s="749">
        <v>3</v>
      </c>
      <c r="B290" s="64" t="s">
        <v>290</v>
      </c>
      <c r="C290" s="394">
        <v>544</v>
      </c>
      <c r="D290" s="391" t="s">
        <v>99</v>
      </c>
      <c r="E290" s="391" t="s">
        <v>99</v>
      </c>
      <c r="F290" s="393">
        <v>124</v>
      </c>
      <c r="G290" s="391" t="s">
        <v>99</v>
      </c>
      <c r="H290" s="391" t="s">
        <v>99</v>
      </c>
      <c r="I290" s="393">
        <v>134</v>
      </c>
      <c r="J290" s="328">
        <f>I290/C290</f>
        <v>0.24632352941176472</v>
      </c>
    </row>
    <row r="291" spans="1:10" s="145" customFormat="1" ht="19.5" customHeight="1" outlineLevel="1">
      <c r="A291" s="749"/>
      <c r="B291" s="62" t="s">
        <v>278</v>
      </c>
      <c r="C291" s="396">
        <v>223</v>
      </c>
      <c r="D291" s="391" t="s">
        <v>99</v>
      </c>
      <c r="E291" s="391" t="s">
        <v>99</v>
      </c>
      <c r="F291" s="393">
        <v>78</v>
      </c>
      <c r="G291" s="391" t="s">
        <v>99</v>
      </c>
      <c r="H291" s="391" t="s">
        <v>99</v>
      </c>
      <c r="I291" s="393">
        <v>78</v>
      </c>
      <c r="J291" s="328">
        <f aca="true" t="shared" si="6" ref="J291:J300">I291/C291</f>
        <v>0.34977578475336324</v>
      </c>
    </row>
    <row r="292" spans="1:10" s="145" customFormat="1" ht="19.5" customHeight="1" outlineLevel="1">
      <c r="A292" s="749"/>
      <c r="B292" s="62" t="s">
        <v>279</v>
      </c>
      <c r="C292" s="396">
        <v>321</v>
      </c>
      <c r="D292" s="391" t="s">
        <v>99</v>
      </c>
      <c r="E292" s="391" t="s">
        <v>99</v>
      </c>
      <c r="F292" s="393">
        <v>46</v>
      </c>
      <c r="G292" s="391" t="s">
        <v>99</v>
      </c>
      <c r="H292" s="391" t="s">
        <v>99</v>
      </c>
      <c r="I292" s="393">
        <v>56</v>
      </c>
      <c r="J292" s="328">
        <f t="shared" si="6"/>
        <v>0.17445482866043613</v>
      </c>
    </row>
    <row r="293" spans="1:10" s="145" customFormat="1" ht="19.5" customHeight="1" outlineLevel="1">
      <c r="A293" s="36">
        <v>4</v>
      </c>
      <c r="B293" s="60" t="s">
        <v>318</v>
      </c>
      <c r="C293" s="394">
        <v>155</v>
      </c>
      <c r="D293" s="391" t="s">
        <v>99</v>
      </c>
      <c r="E293" s="391" t="s">
        <v>99</v>
      </c>
      <c r="F293" s="393">
        <v>53</v>
      </c>
      <c r="G293" s="391" t="s">
        <v>99</v>
      </c>
      <c r="H293" s="391" t="s">
        <v>99</v>
      </c>
      <c r="I293" s="393">
        <v>53</v>
      </c>
      <c r="J293" s="328">
        <f t="shared" si="6"/>
        <v>0.3419354838709677</v>
      </c>
    </row>
    <row r="294" spans="1:10" s="145" customFormat="1" ht="38.25" customHeight="1" outlineLevel="1">
      <c r="A294" s="36">
        <v>5</v>
      </c>
      <c r="B294" s="60" t="s">
        <v>171</v>
      </c>
      <c r="C294" s="394">
        <v>117</v>
      </c>
      <c r="D294" s="391" t="s">
        <v>99</v>
      </c>
      <c r="E294" s="391" t="s">
        <v>99</v>
      </c>
      <c r="F294" s="393">
        <v>17</v>
      </c>
      <c r="G294" s="391" t="s">
        <v>99</v>
      </c>
      <c r="H294" s="391" t="s">
        <v>99</v>
      </c>
      <c r="I294" s="393">
        <v>17</v>
      </c>
      <c r="J294" s="328">
        <f t="shared" si="6"/>
        <v>0.1452991452991453</v>
      </c>
    </row>
    <row r="295" spans="1:10" s="138" customFormat="1" ht="30" customHeight="1" outlineLevel="1">
      <c r="A295" s="137">
        <v>6</v>
      </c>
      <c r="B295" s="64" t="s">
        <v>158</v>
      </c>
      <c r="C295" s="637">
        <v>40458</v>
      </c>
      <c r="D295" s="635">
        <v>8</v>
      </c>
      <c r="E295" s="635">
        <v>303</v>
      </c>
      <c r="F295" s="636">
        <v>311</v>
      </c>
      <c r="G295" s="635">
        <v>8</v>
      </c>
      <c r="H295" s="635">
        <v>303</v>
      </c>
      <c r="I295" s="636">
        <f>SUM(G295:H295)</f>
        <v>311</v>
      </c>
      <c r="J295" s="638">
        <f t="shared" si="6"/>
        <v>0.0076869840328241635</v>
      </c>
    </row>
    <row r="296" spans="1:10" s="61" customFormat="1" ht="30" customHeight="1" outlineLevel="1">
      <c r="A296" s="40">
        <v>7</v>
      </c>
      <c r="B296" s="64" t="s">
        <v>291</v>
      </c>
      <c r="C296" s="394">
        <v>6523</v>
      </c>
      <c r="D296" s="392">
        <v>145</v>
      </c>
      <c r="E296" s="392">
        <v>69</v>
      </c>
      <c r="F296" s="398">
        <v>214</v>
      </c>
      <c r="G296" s="392">
        <v>145</v>
      </c>
      <c r="H296" s="392">
        <v>69</v>
      </c>
      <c r="I296" s="398">
        <f>SUM(G296:H296)</f>
        <v>214</v>
      </c>
      <c r="J296" s="328">
        <f t="shared" si="6"/>
        <v>0.03280699064847463</v>
      </c>
    </row>
    <row r="297" spans="1:10" s="61" customFormat="1" ht="27.75" customHeight="1" outlineLevel="1">
      <c r="A297" s="877">
        <v>8</v>
      </c>
      <c r="B297" s="60" t="s">
        <v>292</v>
      </c>
      <c r="C297" s="394">
        <v>2766</v>
      </c>
      <c r="D297" s="392">
        <v>1500</v>
      </c>
      <c r="E297" s="392">
        <v>205</v>
      </c>
      <c r="F297" s="398">
        <v>1705</v>
      </c>
      <c r="G297" s="392">
        <v>1500</v>
      </c>
      <c r="H297" s="392">
        <v>205</v>
      </c>
      <c r="I297" s="398">
        <f>SUM(G297:H297)</f>
        <v>1705</v>
      </c>
      <c r="J297" s="328">
        <f t="shared" si="6"/>
        <v>0.616413593637021</v>
      </c>
    </row>
    <row r="298" spans="1:10" s="61" customFormat="1" ht="19.5" customHeight="1" outlineLevel="1">
      <c r="A298" s="877"/>
      <c r="B298" s="63" t="s">
        <v>280</v>
      </c>
      <c r="C298" s="397">
        <v>2100</v>
      </c>
      <c r="D298" s="392">
        <v>373</v>
      </c>
      <c r="E298" s="392">
        <v>51</v>
      </c>
      <c r="F298" s="398">
        <v>424</v>
      </c>
      <c r="G298" s="392">
        <v>373</v>
      </c>
      <c r="H298" s="392">
        <v>51</v>
      </c>
      <c r="I298" s="398">
        <f>SUM(G298:H298)</f>
        <v>424</v>
      </c>
      <c r="J298" s="328">
        <f t="shared" si="6"/>
        <v>0.2019047619047619</v>
      </c>
    </row>
    <row r="299" spans="1:10" s="61" customFormat="1" ht="19.5" customHeight="1" outlineLevel="1">
      <c r="A299" s="877"/>
      <c r="B299" s="63" t="s">
        <v>281</v>
      </c>
      <c r="C299" s="397">
        <v>327</v>
      </c>
      <c r="D299" s="392">
        <v>91</v>
      </c>
      <c r="E299" s="392">
        <v>47</v>
      </c>
      <c r="F299" s="398">
        <v>138</v>
      </c>
      <c r="G299" s="392">
        <v>91</v>
      </c>
      <c r="H299" s="392">
        <v>47</v>
      </c>
      <c r="I299" s="398">
        <f>SUM(G299:H299)</f>
        <v>138</v>
      </c>
      <c r="J299" s="328">
        <f t="shared" si="6"/>
        <v>0.42201834862385323</v>
      </c>
    </row>
    <row r="300" spans="1:10" s="626" customFormat="1" ht="19.5" customHeight="1" outlineLevel="1">
      <c r="A300" s="146">
        <v>9</v>
      </c>
      <c r="B300" s="639" t="s">
        <v>1457</v>
      </c>
      <c r="C300" s="640">
        <v>86</v>
      </c>
      <c r="D300" s="641" t="s">
        <v>99</v>
      </c>
      <c r="E300" s="641" t="s">
        <v>99</v>
      </c>
      <c r="F300" s="407">
        <v>46</v>
      </c>
      <c r="G300" s="641" t="s">
        <v>99</v>
      </c>
      <c r="H300" s="641" t="s">
        <v>99</v>
      </c>
      <c r="I300" s="407">
        <v>92</v>
      </c>
      <c r="J300" s="638">
        <f t="shared" si="6"/>
        <v>1.069767441860465</v>
      </c>
    </row>
    <row r="301" spans="1:10" s="145" customFormat="1" ht="29.25" customHeight="1" outlineLevel="1">
      <c r="A301" s="36">
        <v>10</v>
      </c>
      <c r="B301" s="64" t="s">
        <v>172</v>
      </c>
      <c r="C301" s="395" t="s">
        <v>328</v>
      </c>
      <c r="D301" s="391" t="s">
        <v>99</v>
      </c>
      <c r="E301" s="391" t="s">
        <v>99</v>
      </c>
      <c r="F301" s="393">
        <v>33</v>
      </c>
      <c r="G301" s="391" t="s">
        <v>99</v>
      </c>
      <c r="H301" s="391" t="s">
        <v>99</v>
      </c>
      <c r="I301" s="393">
        <v>37</v>
      </c>
      <c r="J301" s="400" t="s">
        <v>99</v>
      </c>
    </row>
    <row r="302" spans="1:10" ht="15" outlineLevel="1">
      <c r="A302" s="146" t="s">
        <v>286</v>
      </c>
      <c r="B302" s="195" t="s">
        <v>237</v>
      </c>
      <c r="C302" s="196"/>
      <c r="D302" s="197"/>
      <c r="E302" s="195"/>
      <c r="F302" s="195"/>
      <c r="G302" s="198"/>
      <c r="H302" s="198"/>
      <c r="I302" s="198"/>
      <c r="J302" s="283"/>
    </row>
    <row r="303" spans="1:10" ht="47.25" customHeight="1">
      <c r="A303" s="878" t="s">
        <v>315</v>
      </c>
      <c r="B303" s="879"/>
      <c r="C303" s="880" t="s">
        <v>1463</v>
      </c>
      <c r="D303" s="881"/>
      <c r="E303" s="881"/>
      <c r="F303" s="881"/>
      <c r="G303" s="881"/>
      <c r="H303" s="881"/>
      <c r="I303" s="881"/>
      <c r="J303" s="882"/>
    </row>
    <row r="304" spans="1:10" s="140" customFormat="1" ht="19.5" customHeight="1">
      <c r="A304" s="8" t="s">
        <v>1464</v>
      </c>
      <c r="B304" s="139"/>
      <c r="C304" s="139"/>
      <c r="J304" s="285"/>
    </row>
    <row r="305" spans="1:10" s="140" customFormat="1" ht="19.5" customHeight="1">
      <c r="A305" s="8" t="s">
        <v>110</v>
      </c>
      <c r="B305" s="139"/>
      <c r="C305" s="139"/>
      <c r="J305" s="285"/>
    </row>
    <row r="306" spans="4:7" ht="12.75">
      <c r="D306" s="37"/>
      <c r="G306" s="37"/>
    </row>
    <row r="307" spans="4:7" ht="12.75">
      <c r="D307" s="37"/>
      <c r="G307" s="37"/>
    </row>
    <row r="308" spans="4:7" ht="12.75">
      <c r="D308" s="37"/>
      <c r="G308" s="37"/>
    </row>
    <row r="309" spans="4:7" ht="12.75">
      <c r="D309" s="37"/>
      <c r="G309" s="37"/>
    </row>
    <row r="310" spans="4:7" ht="12.75">
      <c r="D310" s="37"/>
      <c r="G310" s="37"/>
    </row>
  </sheetData>
  <sheetProtection selectLockedCells="1" selectUnlockedCells="1"/>
  <mergeCells count="500">
    <mergeCell ref="G43:H43"/>
    <mergeCell ref="I28:J28"/>
    <mergeCell ref="G32:H32"/>
    <mergeCell ref="I32:J32"/>
    <mergeCell ref="C31:D31"/>
    <mergeCell ref="E34:F34"/>
    <mergeCell ref="E36:F36"/>
    <mergeCell ref="E25:F25"/>
    <mergeCell ref="G25:H25"/>
    <mergeCell ref="G26:H26"/>
    <mergeCell ref="E26:F26"/>
    <mergeCell ref="A27:J27"/>
    <mergeCell ref="C28:D28"/>
    <mergeCell ref="E28:F28"/>
    <mergeCell ref="G28:H28"/>
    <mergeCell ref="C30:D30"/>
    <mergeCell ref="E30:F30"/>
    <mergeCell ref="I31:J31"/>
    <mergeCell ref="G34:H34"/>
    <mergeCell ref="E29:F29"/>
    <mergeCell ref="G29:H29"/>
    <mergeCell ref="A24:J24"/>
    <mergeCell ref="C29:D29"/>
    <mergeCell ref="A25:A26"/>
    <mergeCell ref="C25:D25"/>
    <mergeCell ref="E32:F32"/>
    <mergeCell ref="G31:H31"/>
    <mergeCell ref="I26:J26"/>
    <mergeCell ref="G30:H30"/>
    <mergeCell ref="I30:J30"/>
    <mergeCell ref="I29:J29"/>
    <mergeCell ref="C32:D32"/>
    <mergeCell ref="A165:J165"/>
    <mergeCell ref="A170:A175"/>
    <mergeCell ref="A177:J177"/>
    <mergeCell ref="I33:J33"/>
    <mergeCell ref="C35:D35"/>
    <mergeCell ref="E35:F35"/>
    <mergeCell ref="G35:H35"/>
    <mergeCell ref="G33:H33"/>
    <mergeCell ref="C34:D34"/>
    <mergeCell ref="A303:B303"/>
    <mergeCell ref="C303:J303"/>
    <mergeCell ref="A287:J287"/>
    <mergeCell ref="A254:J254"/>
    <mergeCell ref="A255:A256"/>
    <mergeCell ref="C33:D33"/>
    <mergeCell ref="I34:J34"/>
    <mergeCell ref="C117:J117"/>
    <mergeCell ref="C43:D43"/>
    <mergeCell ref="E43:F43"/>
    <mergeCell ref="A290:A292"/>
    <mergeCell ref="A269:A270"/>
    <mergeCell ref="A275:A277"/>
    <mergeCell ref="A280:A283"/>
    <mergeCell ref="A297:A299"/>
    <mergeCell ref="A211:A213"/>
    <mergeCell ref="A219:J219"/>
    <mergeCell ref="A220:A228"/>
    <mergeCell ref="A231:A249"/>
    <mergeCell ref="A179:A180"/>
    <mergeCell ref="A189:A192"/>
    <mergeCell ref="A196:J196"/>
    <mergeCell ref="B280:J280"/>
    <mergeCell ref="C266:K266"/>
    <mergeCell ref="C253:J253"/>
    <mergeCell ref="A207:J207"/>
    <mergeCell ref="A258:A259"/>
    <mergeCell ref="A267:J267"/>
    <mergeCell ref="A1:J1"/>
    <mergeCell ref="A3:B3"/>
    <mergeCell ref="A5:B5"/>
    <mergeCell ref="A13:J13"/>
    <mergeCell ref="C3:J3"/>
    <mergeCell ref="C5:J5"/>
    <mergeCell ref="A11:J11"/>
    <mergeCell ref="A7:J7"/>
    <mergeCell ref="A8:J8"/>
    <mergeCell ref="A9:J9"/>
    <mergeCell ref="A12:J12"/>
    <mergeCell ref="A10:I10"/>
    <mergeCell ref="A15:J15"/>
    <mergeCell ref="A155:B155"/>
    <mergeCell ref="C155:J155"/>
    <mergeCell ref="I35:J35"/>
    <mergeCell ref="I25:J25"/>
    <mergeCell ref="C26:D26"/>
    <mergeCell ref="C23:D23"/>
    <mergeCell ref="E31:F31"/>
    <mergeCell ref="I21:J21"/>
    <mergeCell ref="E23:F23"/>
    <mergeCell ref="G23:H23"/>
    <mergeCell ref="I23:J23"/>
    <mergeCell ref="I22:J22"/>
    <mergeCell ref="E22:F22"/>
    <mergeCell ref="E21:F21"/>
    <mergeCell ref="A16:A17"/>
    <mergeCell ref="B16:B17"/>
    <mergeCell ref="C16:D17"/>
    <mergeCell ref="E16:J16"/>
    <mergeCell ref="E17:F17"/>
    <mergeCell ref="G17:H17"/>
    <mergeCell ref="I17:J17"/>
    <mergeCell ref="A19:J19"/>
    <mergeCell ref="G21:H21"/>
    <mergeCell ref="E40:F40"/>
    <mergeCell ref="C36:D36"/>
    <mergeCell ref="C18:D18"/>
    <mergeCell ref="E18:F18"/>
    <mergeCell ref="G18:H18"/>
    <mergeCell ref="I18:J18"/>
    <mergeCell ref="C22:D22"/>
    <mergeCell ref="G22:H22"/>
    <mergeCell ref="A20:J20"/>
    <mergeCell ref="C21:D21"/>
    <mergeCell ref="I36:J36"/>
    <mergeCell ref="A37:J37"/>
    <mergeCell ref="A38:J38"/>
    <mergeCell ref="C39:D39"/>
    <mergeCell ref="E39:F39"/>
    <mergeCell ref="G39:H39"/>
    <mergeCell ref="I39:J39"/>
    <mergeCell ref="G36:H36"/>
    <mergeCell ref="A42:J42"/>
    <mergeCell ref="I43:J43"/>
    <mergeCell ref="A31:A34"/>
    <mergeCell ref="E33:F33"/>
    <mergeCell ref="I40:J40"/>
    <mergeCell ref="C41:D41"/>
    <mergeCell ref="E41:F41"/>
    <mergeCell ref="G41:H41"/>
    <mergeCell ref="I41:J41"/>
    <mergeCell ref="C40:D40"/>
    <mergeCell ref="G40:H40"/>
    <mergeCell ref="C46:D46"/>
    <mergeCell ref="E46:F46"/>
    <mergeCell ref="G46:H46"/>
    <mergeCell ref="I46:J46"/>
    <mergeCell ref="A44:J44"/>
    <mergeCell ref="C45:D45"/>
    <mergeCell ref="E45:F45"/>
    <mergeCell ref="G45:H45"/>
    <mergeCell ref="I45:J45"/>
    <mergeCell ref="A47:J47"/>
    <mergeCell ref="C48:D48"/>
    <mergeCell ref="E48:F48"/>
    <mergeCell ref="G48:H48"/>
    <mergeCell ref="I48:J48"/>
    <mergeCell ref="A49:J49"/>
    <mergeCell ref="C50:D50"/>
    <mergeCell ref="E50:F50"/>
    <mergeCell ref="G50:H50"/>
    <mergeCell ref="I50:J50"/>
    <mergeCell ref="A51:A54"/>
    <mergeCell ref="C51:D51"/>
    <mergeCell ref="E51:F51"/>
    <mergeCell ref="G51:H51"/>
    <mergeCell ref="C53:D53"/>
    <mergeCell ref="E53:F53"/>
    <mergeCell ref="G53:H53"/>
    <mergeCell ref="I51:J51"/>
    <mergeCell ref="C52:D52"/>
    <mergeCell ref="E52:F52"/>
    <mergeCell ref="G52:H52"/>
    <mergeCell ref="I52:J52"/>
    <mergeCell ref="I53:J53"/>
    <mergeCell ref="C54:D54"/>
    <mergeCell ref="E54:F54"/>
    <mergeCell ref="G54:H54"/>
    <mergeCell ref="I54:J54"/>
    <mergeCell ref="A55:J55"/>
    <mergeCell ref="C56:D56"/>
    <mergeCell ref="E56:F56"/>
    <mergeCell ref="G56:H56"/>
    <mergeCell ref="I56:J56"/>
    <mergeCell ref="C57:D57"/>
    <mergeCell ref="E57:F57"/>
    <mergeCell ref="G57:H57"/>
    <mergeCell ref="I57:J57"/>
    <mergeCell ref="C58:D58"/>
    <mergeCell ref="E58:F58"/>
    <mergeCell ref="G58:H58"/>
    <mergeCell ref="I58:J58"/>
    <mergeCell ref="A59:J59"/>
    <mergeCell ref="A60:J60"/>
    <mergeCell ref="C61:D61"/>
    <mergeCell ref="E61:F61"/>
    <mergeCell ref="G61:H61"/>
    <mergeCell ref="I61:J61"/>
    <mergeCell ref="C62:D62"/>
    <mergeCell ref="E62:F62"/>
    <mergeCell ref="G62:H62"/>
    <mergeCell ref="I62:J62"/>
    <mergeCell ref="C63:D63"/>
    <mergeCell ref="E63:F63"/>
    <mergeCell ref="G63:H63"/>
    <mergeCell ref="I63:J63"/>
    <mergeCell ref="A64:J64"/>
    <mergeCell ref="C65:D65"/>
    <mergeCell ref="E65:F65"/>
    <mergeCell ref="G65:H65"/>
    <mergeCell ref="I65:J65"/>
    <mergeCell ref="C66:D66"/>
    <mergeCell ref="E66:F66"/>
    <mergeCell ref="G66:H66"/>
    <mergeCell ref="I66:J66"/>
    <mergeCell ref="A67:J67"/>
    <mergeCell ref="C68:D68"/>
    <mergeCell ref="E68:F68"/>
    <mergeCell ref="G68:H68"/>
    <mergeCell ref="I68:J68"/>
    <mergeCell ref="C69:D69"/>
    <mergeCell ref="E69:F69"/>
    <mergeCell ref="G69:H69"/>
    <mergeCell ref="I69:J69"/>
    <mergeCell ref="A70:J70"/>
    <mergeCell ref="C71:D71"/>
    <mergeCell ref="E71:F71"/>
    <mergeCell ref="G71:H71"/>
    <mergeCell ref="I71:J71"/>
    <mergeCell ref="C72:D72"/>
    <mergeCell ref="E72:F72"/>
    <mergeCell ref="G72:H72"/>
    <mergeCell ref="I72:J72"/>
    <mergeCell ref="A73:J73"/>
    <mergeCell ref="A74:J74"/>
    <mergeCell ref="C75:D75"/>
    <mergeCell ref="E75:F75"/>
    <mergeCell ref="G75:H75"/>
    <mergeCell ref="I75:J75"/>
    <mergeCell ref="C76:D76"/>
    <mergeCell ref="E76:F76"/>
    <mergeCell ref="G76:H76"/>
    <mergeCell ref="I76:J76"/>
    <mergeCell ref="A77:J77"/>
    <mergeCell ref="A78:A80"/>
    <mergeCell ref="C78:D78"/>
    <mergeCell ref="E78:F78"/>
    <mergeCell ref="G78:H78"/>
    <mergeCell ref="I78:J78"/>
    <mergeCell ref="C79:D79"/>
    <mergeCell ref="E79:F79"/>
    <mergeCell ref="G79:H79"/>
    <mergeCell ref="I79:J79"/>
    <mergeCell ref="C80:D80"/>
    <mergeCell ref="E80:F80"/>
    <mergeCell ref="G80:H80"/>
    <mergeCell ref="I80:J80"/>
    <mergeCell ref="C81:D81"/>
    <mergeCell ref="E81:F81"/>
    <mergeCell ref="G81:H81"/>
    <mergeCell ref="I81:J81"/>
    <mergeCell ref="A82:J82"/>
    <mergeCell ref="C83:D83"/>
    <mergeCell ref="E83:F83"/>
    <mergeCell ref="G83:H83"/>
    <mergeCell ref="I83:J83"/>
    <mergeCell ref="A84:J84"/>
    <mergeCell ref="C85:D85"/>
    <mergeCell ref="E85:F85"/>
    <mergeCell ref="G85:H85"/>
    <mergeCell ref="I85:J85"/>
    <mergeCell ref="C86:D86"/>
    <mergeCell ref="E86:F86"/>
    <mergeCell ref="G86:H86"/>
    <mergeCell ref="I86:J86"/>
    <mergeCell ref="A87:J87"/>
    <mergeCell ref="A88:J88"/>
    <mergeCell ref="C89:D89"/>
    <mergeCell ref="E89:F89"/>
    <mergeCell ref="G89:H89"/>
    <mergeCell ref="I89:J89"/>
    <mergeCell ref="A90:A91"/>
    <mergeCell ref="C90:D90"/>
    <mergeCell ref="E90:F90"/>
    <mergeCell ref="G90:H90"/>
    <mergeCell ref="I90:J90"/>
    <mergeCell ref="C91:D91"/>
    <mergeCell ref="E91:F91"/>
    <mergeCell ref="G91:H91"/>
    <mergeCell ref="I91:J91"/>
    <mergeCell ref="C92:D92"/>
    <mergeCell ref="E92:F92"/>
    <mergeCell ref="G92:H92"/>
    <mergeCell ref="I92:J92"/>
    <mergeCell ref="C93:D93"/>
    <mergeCell ref="E93:F93"/>
    <mergeCell ref="G93:H93"/>
    <mergeCell ref="I93:J93"/>
    <mergeCell ref="A94:J94"/>
    <mergeCell ref="C95:D95"/>
    <mergeCell ref="E95:F95"/>
    <mergeCell ref="G95:H95"/>
    <mergeCell ref="I95:J95"/>
    <mergeCell ref="C96:D96"/>
    <mergeCell ref="E96:F96"/>
    <mergeCell ref="G96:H96"/>
    <mergeCell ref="I96:J96"/>
    <mergeCell ref="A97:A98"/>
    <mergeCell ref="C97:D97"/>
    <mergeCell ref="E97:F97"/>
    <mergeCell ref="G97:H97"/>
    <mergeCell ref="I97:J97"/>
    <mergeCell ref="C98:D98"/>
    <mergeCell ref="E98:F98"/>
    <mergeCell ref="G98:H98"/>
    <mergeCell ref="I98:J98"/>
    <mergeCell ref="C99:D99"/>
    <mergeCell ref="E99:F99"/>
    <mergeCell ref="G99:H99"/>
    <mergeCell ref="I99:J99"/>
    <mergeCell ref="A100:J100"/>
    <mergeCell ref="A101:A104"/>
    <mergeCell ref="C101:D101"/>
    <mergeCell ref="E101:F101"/>
    <mergeCell ref="G101:H101"/>
    <mergeCell ref="I101:J101"/>
    <mergeCell ref="C102:D102"/>
    <mergeCell ref="E102:F102"/>
    <mergeCell ref="G102:H102"/>
    <mergeCell ref="I102:J102"/>
    <mergeCell ref="C103:D103"/>
    <mergeCell ref="E103:F103"/>
    <mergeCell ref="G103:H103"/>
    <mergeCell ref="I103:J103"/>
    <mergeCell ref="C104:D104"/>
    <mergeCell ref="E104:F104"/>
    <mergeCell ref="G104:H104"/>
    <mergeCell ref="I104:J104"/>
    <mergeCell ref="A105:A108"/>
    <mergeCell ref="C105:D105"/>
    <mergeCell ref="E105:F105"/>
    <mergeCell ref="G105:H105"/>
    <mergeCell ref="C107:D107"/>
    <mergeCell ref="E107:F107"/>
    <mergeCell ref="G107:H107"/>
    <mergeCell ref="I105:J105"/>
    <mergeCell ref="C106:D106"/>
    <mergeCell ref="E106:F106"/>
    <mergeCell ref="G106:H106"/>
    <mergeCell ref="I106:J106"/>
    <mergeCell ref="I107:J107"/>
    <mergeCell ref="C108:D108"/>
    <mergeCell ref="E108:F108"/>
    <mergeCell ref="G108:H108"/>
    <mergeCell ref="I108:J108"/>
    <mergeCell ref="C109:D109"/>
    <mergeCell ref="E109:F109"/>
    <mergeCell ref="G109:H109"/>
    <mergeCell ref="I109:J109"/>
    <mergeCell ref="C110:D110"/>
    <mergeCell ref="E110:F110"/>
    <mergeCell ref="G110:H110"/>
    <mergeCell ref="I110:J110"/>
    <mergeCell ref="A111:J111"/>
    <mergeCell ref="C112:D112"/>
    <mergeCell ref="E112:F112"/>
    <mergeCell ref="G112:H112"/>
    <mergeCell ref="I112:J112"/>
    <mergeCell ref="A113:A114"/>
    <mergeCell ref="C113:D113"/>
    <mergeCell ref="E113:F113"/>
    <mergeCell ref="G113:H113"/>
    <mergeCell ref="I113:J113"/>
    <mergeCell ref="C114:D114"/>
    <mergeCell ref="E114:F114"/>
    <mergeCell ref="G114:H114"/>
    <mergeCell ref="I114:J114"/>
    <mergeCell ref="C115:D115"/>
    <mergeCell ref="E115:F115"/>
    <mergeCell ref="G115:H115"/>
    <mergeCell ref="I115:J115"/>
    <mergeCell ref="C116:D116"/>
    <mergeCell ref="E116:F116"/>
    <mergeCell ref="G116:H116"/>
    <mergeCell ref="I116:J116"/>
    <mergeCell ref="A118:J118"/>
    <mergeCell ref="A119:J119"/>
    <mergeCell ref="C120:D120"/>
    <mergeCell ref="E120:F120"/>
    <mergeCell ref="G120:H120"/>
    <mergeCell ref="I120:J120"/>
    <mergeCell ref="C121:D121"/>
    <mergeCell ref="E121:F121"/>
    <mergeCell ref="G121:H121"/>
    <mergeCell ref="I121:J121"/>
    <mergeCell ref="C122:D122"/>
    <mergeCell ref="E122:F122"/>
    <mergeCell ref="G122:H122"/>
    <mergeCell ref="I122:J122"/>
    <mergeCell ref="C123:D123"/>
    <mergeCell ref="E123:F123"/>
    <mergeCell ref="G123:H123"/>
    <mergeCell ref="I123:J123"/>
    <mergeCell ref="A124:J124"/>
    <mergeCell ref="C125:D125"/>
    <mergeCell ref="E125:F125"/>
    <mergeCell ref="G125:H125"/>
    <mergeCell ref="I125:J125"/>
    <mergeCell ref="C126:D126"/>
    <mergeCell ref="E126:F126"/>
    <mergeCell ref="G126:H126"/>
    <mergeCell ref="I126:J126"/>
    <mergeCell ref="C127:D127"/>
    <mergeCell ref="E127:F127"/>
    <mergeCell ref="G127:H127"/>
    <mergeCell ref="I127:J127"/>
    <mergeCell ref="A128:J128"/>
    <mergeCell ref="A129:J129"/>
    <mergeCell ref="C130:D130"/>
    <mergeCell ref="E130:F130"/>
    <mergeCell ref="G130:H130"/>
    <mergeCell ref="I130:J130"/>
    <mergeCell ref="C131:D131"/>
    <mergeCell ref="E131:F131"/>
    <mergeCell ref="G131:H131"/>
    <mergeCell ref="I131:J131"/>
    <mergeCell ref="A132:J132"/>
    <mergeCell ref="C133:D133"/>
    <mergeCell ref="E133:F133"/>
    <mergeCell ref="G133:H133"/>
    <mergeCell ref="I133:J133"/>
    <mergeCell ref="C134:D134"/>
    <mergeCell ref="E134:F134"/>
    <mergeCell ref="G134:H134"/>
    <mergeCell ref="I134:J134"/>
    <mergeCell ref="C135:D135"/>
    <mergeCell ref="E135:F135"/>
    <mergeCell ref="G135:H135"/>
    <mergeCell ref="I135:J135"/>
    <mergeCell ref="A137:J137"/>
    <mergeCell ref="A138:J138"/>
    <mergeCell ref="C139:D139"/>
    <mergeCell ref="E139:F139"/>
    <mergeCell ref="G139:H139"/>
    <mergeCell ref="I139:J139"/>
    <mergeCell ref="C140:D140"/>
    <mergeCell ref="E140:F140"/>
    <mergeCell ref="G140:H140"/>
    <mergeCell ref="I140:J140"/>
    <mergeCell ref="C141:D141"/>
    <mergeCell ref="E141:F141"/>
    <mergeCell ref="G141:H141"/>
    <mergeCell ref="I141:J141"/>
    <mergeCell ref="A142:J142"/>
    <mergeCell ref="A143:A145"/>
    <mergeCell ref="C143:D143"/>
    <mergeCell ref="E143:F143"/>
    <mergeCell ref="G143:H143"/>
    <mergeCell ref="I143:J143"/>
    <mergeCell ref="C144:D144"/>
    <mergeCell ref="E144:F144"/>
    <mergeCell ref="G144:H144"/>
    <mergeCell ref="I144:J144"/>
    <mergeCell ref="C145:D145"/>
    <mergeCell ref="E145:F145"/>
    <mergeCell ref="G145:H145"/>
    <mergeCell ref="I145:J145"/>
    <mergeCell ref="A146:J146"/>
    <mergeCell ref="C147:D147"/>
    <mergeCell ref="E147:F147"/>
    <mergeCell ref="G147:H147"/>
    <mergeCell ref="I147:J147"/>
    <mergeCell ref="C148:D148"/>
    <mergeCell ref="E148:F148"/>
    <mergeCell ref="G148:H148"/>
    <mergeCell ref="I148:J148"/>
    <mergeCell ref="C149:D149"/>
    <mergeCell ref="E149:F149"/>
    <mergeCell ref="G149:H149"/>
    <mergeCell ref="I149:J149"/>
    <mergeCell ref="A150:J150"/>
    <mergeCell ref="A151:A153"/>
    <mergeCell ref="C151:D151"/>
    <mergeCell ref="E151:F151"/>
    <mergeCell ref="G151:H151"/>
    <mergeCell ref="I151:J151"/>
    <mergeCell ref="C152:D152"/>
    <mergeCell ref="E152:F152"/>
    <mergeCell ref="G152:H152"/>
    <mergeCell ref="I152:J152"/>
    <mergeCell ref="G162:I162"/>
    <mergeCell ref="C153:D153"/>
    <mergeCell ref="E153:F153"/>
    <mergeCell ref="G153:H153"/>
    <mergeCell ref="I153:J153"/>
    <mergeCell ref="C154:D154"/>
    <mergeCell ref="E154:F154"/>
    <mergeCell ref="G154:H154"/>
    <mergeCell ref="I154:J154"/>
    <mergeCell ref="C136:J136"/>
    <mergeCell ref="C286:J286"/>
    <mergeCell ref="A156:J156"/>
    <mergeCell ref="A160:J160"/>
    <mergeCell ref="A162:A163"/>
    <mergeCell ref="J162:J163"/>
    <mergeCell ref="B162:B163"/>
    <mergeCell ref="A158:I158"/>
    <mergeCell ref="C162:C163"/>
    <mergeCell ref="D162:F162"/>
  </mergeCells>
  <printOptions/>
  <pageMargins left="0.2362204724409449" right="0.2755905511811024" top="0.31496062992125984" bottom="0.2362204724409449" header="0.2362204724409449" footer="0.1968503937007874"/>
  <pageSetup horizontalDpi="300" verticalDpi="300" orientation="landscape" paperSize="9" scale="75" r:id="rId1"/>
  <headerFooter alignWithMargins="0">
    <oddFooter>&amp;CStrona &amp;P z &amp;N</oddFooter>
  </headerFooter>
  <rowBreaks count="5" manualBreakCount="5">
    <brk id="99" max="9" man="1"/>
    <brk id="127" max="9" man="1"/>
    <brk id="157" max="9" man="1"/>
    <brk id="253" max="9" man="1"/>
    <brk id="286" max="9" man="1"/>
  </rowBreaks>
</worksheet>
</file>

<file path=xl/worksheets/sheet3.xml><?xml version="1.0" encoding="utf-8"?>
<worksheet xmlns="http://schemas.openxmlformats.org/spreadsheetml/2006/main" xmlns:r="http://schemas.openxmlformats.org/officeDocument/2006/relationships">
  <sheetPr>
    <pageSetUpPr fitToPage="1"/>
  </sheetPr>
  <dimension ref="A1:AE35"/>
  <sheetViews>
    <sheetView view="pageBreakPreview" zoomScale="120" zoomScaleSheetLayoutView="120" zoomScalePageLayoutView="0" workbookViewId="0" topLeftCell="A31">
      <selection activeCell="A34" sqref="A34:B34"/>
    </sheetView>
  </sheetViews>
  <sheetFormatPr defaultColWidth="9.140625" defaultRowHeight="12.75"/>
  <cols>
    <col min="1" max="1" width="14.7109375" style="3" customWidth="1"/>
    <col min="2" max="13" width="9.7109375" style="3" customWidth="1"/>
    <col min="14" max="15" width="8.7109375" style="3" customWidth="1"/>
    <col min="16" max="16384" width="9.140625" style="3" customWidth="1"/>
  </cols>
  <sheetData>
    <row r="1" spans="1:15" ht="17.25" customHeight="1">
      <c r="A1" s="906" t="s">
        <v>1466</v>
      </c>
      <c r="B1" s="906"/>
      <c r="C1" s="906"/>
      <c r="D1" s="906"/>
      <c r="E1" s="906"/>
      <c r="F1" s="906"/>
      <c r="G1" s="906"/>
      <c r="H1" s="906"/>
      <c r="I1" s="906"/>
      <c r="J1" s="906"/>
      <c r="K1" s="906"/>
      <c r="L1" s="906"/>
      <c r="M1" s="906"/>
      <c r="N1" s="70"/>
      <c r="O1" s="70"/>
    </row>
    <row r="2" spans="2:31" ht="14.25" customHeight="1">
      <c r="B2" s="9"/>
      <c r="C2" s="9"/>
      <c r="D2" s="10"/>
      <c r="E2" s="10"/>
      <c r="F2" s="10"/>
      <c r="G2" s="10"/>
      <c r="H2" s="10"/>
      <c r="I2" s="10"/>
      <c r="J2" s="10"/>
      <c r="K2" s="10"/>
      <c r="L2" s="10"/>
      <c r="M2" s="10"/>
      <c r="N2" s="6"/>
      <c r="O2" s="6"/>
      <c r="P2" s="6"/>
      <c r="Q2" s="6"/>
      <c r="R2" s="6"/>
      <c r="S2" s="6"/>
      <c r="T2" s="6"/>
      <c r="U2" s="6"/>
      <c r="V2" s="6"/>
      <c r="W2" s="6"/>
      <c r="X2" s="6"/>
      <c r="Y2" s="6"/>
      <c r="Z2" s="6"/>
      <c r="AA2" s="6"/>
      <c r="AB2" s="6"/>
      <c r="AC2" s="6"/>
      <c r="AD2" s="6"/>
      <c r="AE2" s="6"/>
    </row>
    <row r="3" spans="1:31" ht="14.25" customHeight="1">
      <c r="A3" s="907" t="s">
        <v>107</v>
      </c>
      <c r="B3" s="907"/>
      <c r="C3" s="908" t="s">
        <v>360</v>
      </c>
      <c r="D3" s="908"/>
      <c r="E3" s="908"/>
      <c r="F3" s="908"/>
      <c r="G3" s="908"/>
      <c r="H3" s="908"/>
      <c r="I3" s="908"/>
      <c r="J3" s="908"/>
      <c r="K3" s="908"/>
      <c r="L3" s="908"/>
      <c r="M3" s="908"/>
      <c r="N3" s="5"/>
      <c r="O3" s="5"/>
      <c r="P3" s="6"/>
      <c r="Q3" s="6"/>
      <c r="R3" s="6"/>
      <c r="S3" s="6"/>
      <c r="T3" s="6"/>
      <c r="U3" s="6"/>
      <c r="V3" s="6"/>
      <c r="W3" s="6"/>
      <c r="X3" s="6"/>
      <c r="Y3" s="6"/>
      <c r="Z3" s="6"/>
      <c r="AA3" s="6"/>
      <c r="AB3" s="6"/>
      <c r="AC3" s="6"/>
      <c r="AD3" s="6"/>
      <c r="AE3" s="6"/>
    </row>
    <row r="4" spans="1:31" ht="13.5" customHeight="1">
      <c r="A4" s="90"/>
      <c r="B4" s="87"/>
      <c r="N4" s="6"/>
      <c r="O4" s="6"/>
      <c r="P4" s="6"/>
      <c r="Q4" s="6"/>
      <c r="R4" s="6"/>
      <c r="S4" s="6"/>
      <c r="T4" s="6"/>
      <c r="U4" s="6"/>
      <c r="V4" s="6"/>
      <c r="W4" s="6"/>
      <c r="X4" s="6"/>
      <c r="Y4" s="6"/>
      <c r="Z4" s="6"/>
      <c r="AA4" s="6"/>
      <c r="AB4" s="6"/>
      <c r="AC4" s="6"/>
      <c r="AD4" s="6"/>
      <c r="AE4" s="6"/>
    </row>
    <row r="5" spans="1:31" ht="13.5" customHeight="1">
      <c r="A5" s="907" t="s">
        <v>108</v>
      </c>
      <c r="B5" s="907"/>
      <c r="C5" s="908" t="s">
        <v>359</v>
      </c>
      <c r="D5" s="908"/>
      <c r="E5" s="908"/>
      <c r="F5" s="908"/>
      <c r="G5" s="908"/>
      <c r="H5" s="908"/>
      <c r="I5" s="908"/>
      <c r="J5" s="908"/>
      <c r="K5" s="908"/>
      <c r="L5" s="908"/>
      <c r="M5" s="908"/>
      <c r="N5" s="5"/>
      <c r="O5" s="5"/>
      <c r="P5" s="6"/>
      <c r="Q5" s="6"/>
      <c r="R5" s="6"/>
      <c r="S5" s="6"/>
      <c r="T5" s="6"/>
      <c r="U5" s="6"/>
      <c r="V5" s="6"/>
      <c r="W5" s="6"/>
      <c r="X5" s="6"/>
      <c r="Y5" s="6"/>
      <c r="Z5" s="6"/>
      <c r="AA5" s="6"/>
      <c r="AB5" s="6"/>
      <c r="AC5" s="6"/>
      <c r="AD5" s="6"/>
      <c r="AE5" s="6"/>
    </row>
    <row r="6" spans="14:31" ht="13.5" customHeight="1">
      <c r="N6" s="6"/>
      <c r="O6" s="6"/>
      <c r="P6" s="6"/>
      <c r="Q6" s="6"/>
      <c r="R6" s="6"/>
      <c r="S6" s="6"/>
      <c r="T6" s="6"/>
      <c r="U6" s="6"/>
      <c r="V6" s="6"/>
      <c r="W6" s="6"/>
      <c r="X6" s="6"/>
      <c r="Y6" s="6"/>
      <c r="Z6" s="6"/>
      <c r="AA6" s="6"/>
      <c r="AB6" s="6"/>
      <c r="AC6" s="6"/>
      <c r="AD6" s="6"/>
      <c r="AE6" s="6"/>
    </row>
    <row r="7" spans="1:13" ht="48.75" customHeight="1">
      <c r="A7" s="903" t="s">
        <v>35</v>
      </c>
      <c r="B7" s="903"/>
      <c r="C7" s="903"/>
      <c r="D7" s="903"/>
      <c r="E7" s="903"/>
      <c r="F7" s="903"/>
      <c r="G7" s="903"/>
      <c r="H7" s="903"/>
      <c r="I7" s="903"/>
      <c r="J7" s="903"/>
      <c r="K7" s="903"/>
      <c r="L7" s="903"/>
      <c r="M7" s="903"/>
    </row>
    <row r="8" spans="1:13" ht="19.5" customHeight="1">
      <c r="A8" s="109"/>
      <c r="B8" s="98"/>
      <c r="C8" s="98"/>
      <c r="D8" s="98"/>
      <c r="E8" s="98"/>
      <c r="F8" s="98"/>
      <c r="G8" s="98"/>
      <c r="H8" s="98"/>
      <c r="I8" s="98"/>
      <c r="J8" s="98"/>
      <c r="K8" s="98"/>
      <c r="L8" s="98"/>
      <c r="M8" s="98"/>
    </row>
    <row r="9" spans="1:13" ht="15" customHeight="1">
      <c r="A9" s="887" t="s">
        <v>115</v>
      </c>
      <c r="B9" s="887"/>
      <c r="C9" s="887"/>
      <c r="D9" s="887"/>
      <c r="E9" s="887"/>
      <c r="F9" s="887"/>
      <c r="G9" s="887"/>
      <c r="H9" s="887"/>
      <c r="I9" s="887"/>
      <c r="J9" s="887"/>
      <c r="K9" s="887"/>
      <c r="L9" s="887"/>
      <c r="M9" s="887"/>
    </row>
    <row r="10" spans="1:13" ht="13.5" customHeight="1">
      <c r="A10" s="887" t="s">
        <v>116</v>
      </c>
      <c r="B10" s="887"/>
      <c r="C10" s="887"/>
      <c r="D10" s="887"/>
      <c r="E10" s="887"/>
      <c r="F10" s="887"/>
      <c r="G10" s="887"/>
      <c r="H10" s="887"/>
      <c r="I10" s="887"/>
      <c r="J10" s="887"/>
      <c r="K10" s="887"/>
      <c r="L10" s="887"/>
      <c r="M10" s="887"/>
    </row>
    <row r="11" spans="1:13" ht="15" customHeight="1">
      <c r="A11" s="887" t="s">
        <v>117</v>
      </c>
      <c r="B11" s="887"/>
      <c r="C11" s="887"/>
      <c r="D11" s="887"/>
      <c r="E11" s="887"/>
      <c r="F11" s="887"/>
      <c r="G11" s="887"/>
      <c r="H11" s="887"/>
      <c r="I11" s="887"/>
      <c r="J11" s="887"/>
      <c r="K11" s="887"/>
      <c r="L11" s="887"/>
      <c r="M11" s="887"/>
    </row>
    <row r="12" spans="1:11" ht="11.25" customHeight="1" thickBot="1">
      <c r="A12" s="11"/>
      <c r="B12" s="12"/>
      <c r="C12" s="12"/>
      <c r="D12" s="12"/>
      <c r="E12" s="12"/>
      <c r="F12" s="12"/>
      <c r="G12" s="12"/>
      <c r="H12" s="12"/>
      <c r="I12" s="12"/>
      <c r="J12" s="12"/>
      <c r="K12" s="12"/>
    </row>
    <row r="13" spans="1:14" ht="18" customHeight="1">
      <c r="A13" s="911" t="s">
        <v>118</v>
      </c>
      <c r="B13" s="913" t="s">
        <v>295</v>
      </c>
      <c r="C13" s="913"/>
      <c r="D13" s="913"/>
      <c r="E13" s="913"/>
      <c r="F13" s="913"/>
      <c r="G13" s="913"/>
      <c r="H13" s="913"/>
      <c r="I13" s="913"/>
      <c r="J13" s="913"/>
      <c r="K13" s="913"/>
      <c r="L13" s="913"/>
      <c r="M13" s="914"/>
      <c r="N13" s="13"/>
    </row>
    <row r="14" spans="1:16" ht="49.5" customHeight="1">
      <c r="A14" s="912"/>
      <c r="B14" s="904" t="s">
        <v>297</v>
      </c>
      <c r="C14" s="904"/>
      <c r="D14" s="904"/>
      <c r="E14" s="904" t="s">
        <v>296</v>
      </c>
      <c r="F14" s="904"/>
      <c r="G14" s="904"/>
      <c r="H14" s="904" t="s">
        <v>302</v>
      </c>
      <c r="I14" s="904"/>
      <c r="J14" s="904"/>
      <c r="K14" s="904" t="s">
        <v>298</v>
      </c>
      <c r="L14" s="904"/>
      <c r="M14" s="905"/>
      <c r="N14" s="910"/>
      <c r="O14" s="910"/>
      <c r="P14" s="6"/>
    </row>
    <row r="15" spans="1:16" ht="24.75" customHeight="1">
      <c r="A15" s="912"/>
      <c r="B15" s="75" t="s">
        <v>112</v>
      </c>
      <c r="C15" s="74" t="s">
        <v>113</v>
      </c>
      <c r="D15" s="74" t="s">
        <v>109</v>
      </c>
      <c r="E15" s="74" t="str">
        <f>B15</f>
        <v>K</v>
      </c>
      <c r="F15" s="74" t="str">
        <f>C15</f>
        <v>M</v>
      </c>
      <c r="G15" s="74" t="str">
        <f>D15</f>
        <v>Ogółem</v>
      </c>
      <c r="H15" s="74" t="str">
        <f>B15</f>
        <v>K</v>
      </c>
      <c r="I15" s="74" t="str">
        <f>C15</f>
        <v>M</v>
      </c>
      <c r="J15" s="74" t="str">
        <f>D15</f>
        <v>Ogółem</v>
      </c>
      <c r="K15" s="74" t="str">
        <f>B15</f>
        <v>K</v>
      </c>
      <c r="L15" s="74" t="str">
        <f>C15</f>
        <v>M</v>
      </c>
      <c r="M15" s="103" t="s">
        <v>109</v>
      </c>
      <c r="N15" s="14"/>
      <c r="O15" s="14"/>
      <c r="P15" s="6"/>
    </row>
    <row r="16" spans="1:16" ht="15.75" customHeight="1" thickBot="1">
      <c r="A16" s="125">
        <v>1</v>
      </c>
      <c r="B16" s="126">
        <v>2</v>
      </c>
      <c r="C16" s="126">
        <v>3</v>
      </c>
      <c r="D16" s="126">
        <v>4</v>
      </c>
      <c r="E16" s="126">
        <v>5</v>
      </c>
      <c r="F16" s="126">
        <v>6</v>
      </c>
      <c r="G16" s="126">
        <v>7</v>
      </c>
      <c r="H16" s="126">
        <v>8</v>
      </c>
      <c r="I16" s="126">
        <v>9</v>
      </c>
      <c r="J16" s="126">
        <v>10</v>
      </c>
      <c r="K16" s="126">
        <v>11</v>
      </c>
      <c r="L16" s="126">
        <v>12</v>
      </c>
      <c r="M16" s="127">
        <v>13</v>
      </c>
      <c r="N16" s="15"/>
      <c r="O16" s="15"/>
      <c r="P16" s="6"/>
    </row>
    <row r="17" spans="1:16" ht="15.75" customHeight="1" thickBot="1">
      <c r="A17" s="915" t="s">
        <v>148</v>
      </c>
      <c r="B17" s="916"/>
      <c r="C17" s="916"/>
      <c r="D17" s="916"/>
      <c r="E17" s="916"/>
      <c r="F17" s="916"/>
      <c r="G17" s="916"/>
      <c r="H17" s="916"/>
      <c r="I17" s="916"/>
      <c r="J17" s="916"/>
      <c r="K17" s="916"/>
      <c r="L17" s="916"/>
      <c r="M17" s="917"/>
      <c r="N17" s="15"/>
      <c r="O17" s="15"/>
      <c r="P17" s="6"/>
    </row>
    <row r="18" spans="1:16" ht="41.25" customHeight="1">
      <c r="A18" s="101" t="s">
        <v>119</v>
      </c>
      <c r="B18" s="219">
        <v>6755</v>
      </c>
      <c r="C18" s="219">
        <v>4983</v>
      </c>
      <c r="D18" s="481">
        <f>B18+C18</f>
        <v>11738</v>
      </c>
      <c r="E18" s="219">
        <v>5467</v>
      </c>
      <c r="F18" s="219">
        <v>3974</v>
      </c>
      <c r="G18" s="481">
        <f>E18+F18</f>
        <v>9441</v>
      </c>
      <c r="H18" s="219">
        <v>331</v>
      </c>
      <c r="I18" s="219">
        <v>305</v>
      </c>
      <c r="J18" s="482">
        <f>H18+I18</f>
        <v>636</v>
      </c>
      <c r="K18" s="909">
        <f>B19-E19-H19</f>
        <v>2752</v>
      </c>
      <c r="L18" s="909">
        <f>C19-F19-I19</f>
        <v>1439</v>
      </c>
      <c r="M18" s="909">
        <f>K18+L18</f>
        <v>4191</v>
      </c>
      <c r="N18" s="17"/>
      <c r="O18" s="18"/>
      <c r="P18" s="6"/>
    </row>
    <row r="19" spans="1:16" ht="43.5" customHeight="1">
      <c r="A19" s="71" t="s">
        <v>120</v>
      </c>
      <c r="B19" s="220">
        <v>14383</v>
      </c>
      <c r="C19" s="220">
        <v>10175</v>
      </c>
      <c r="D19" s="74">
        <f>B19+C19</f>
        <v>24558</v>
      </c>
      <c r="E19" s="220">
        <v>10453</v>
      </c>
      <c r="F19" s="220">
        <v>7874</v>
      </c>
      <c r="G19" s="74">
        <f>E19+F19</f>
        <v>18327</v>
      </c>
      <c r="H19" s="220">
        <v>1178</v>
      </c>
      <c r="I19" s="220">
        <v>862</v>
      </c>
      <c r="J19" s="456">
        <f>H19+I19</f>
        <v>2040</v>
      </c>
      <c r="K19" s="901"/>
      <c r="L19" s="901"/>
      <c r="M19" s="901"/>
      <c r="N19" s="17"/>
      <c r="O19" s="18"/>
      <c r="P19" s="6"/>
    </row>
    <row r="20" spans="1:13" ht="20.25" customHeight="1" thickBot="1">
      <c r="A20" s="228" t="s">
        <v>114</v>
      </c>
      <c r="B20" s="890"/>
      <c r="C20" s="890"/>
      <c r="D20" s="890"/>
      <c r="E20" s="890"/>
      <c r="F20" s="890"/>
      <c r="G20" s="890"/>
      <c r="H20" s="890"/>
      <c r="I20" s="890"/>
      <c r="J20" s="890"/>
      <c r="K20" s="890"/>
      <c r="L20" s="890"/>
      <c r="M20" s="890"/>
    </row>
    <row r="21" spans="1:16" ht="15.75" customHeight="1" thickBot="1">
      <c r="A21" s="915" t="s">
        <v>150</v>
      </c>
      <c r="B21" s="918"/>
      <c r="C21" s="918"/>
      <c r="D21" s="918"/>
      <c r="E21" s="918"/>
      <c r="F21" s="918"/>
      <c r="G21" s="918"/>
      <c r="H21" s="918"/>
      <c r="I21" s="918"/>
      <c r="J21" s="918"/>
      <c r="K21" s="918"/>
      <c r="L21" s="918"/>
      <c r="M21" s="919"/>
      <c r="N21" s="15"/>
      <c r="O21" s="15"/>
      <c r="P21" s="6"/>
    </row>
    <row r="22" spans="1:16" ht="41.25" customHeight="1">
      <c r="A22" s="101" t="s">
        <v>119</v>
      </c>
      <c r="B22" s="642">
        <v>3434</v>
      </c>
      <c r="C22" s="642">
        <v>1227</v>
      </c>
      <c r="D22" s="643">
        <f>SUM(B22:C22)</f>
        <v>4661</v>
      </c>
      <c r="E22" s="642">
        <v>2171</v>
      </c>
      <c r="F22" s="642">
        <v>822</v>
      </c>
      <c r="G22" s="643">
        <f>SUM(E22:F22)</f>
        <v>2993</v>
      </c>
      <c r="H22" s="642">
        <v>199</v>
      </c>
      <c r="I22" s="642">
        <v>165</v>
      </c>
      <c r="J22" s="643">
        <f>SUM(H22:I22)</f>
        <v>364</v>
      </c>
      <c r="K22" s="920">
        <f>B23-E23-H23</f>
        <v>3370</v>
      </c>
      <c r="L22" s="920">
        <f>C23-F23-I23</f>
        <v>912</v>
      </c>
      <c r="M22" s="897">
        <f>D23-G23-J23</f>
        <v>4282</v>
      </c>
      <c r="N22" s="17"/>
      <c r="O22" s="18"/>
      <c r="P22" s="6"/>
    </row>
    <row r="23" spans="1:16" ht="43.5" customHeight="1">
      <c r="A23" s="71" t="s">
        <v>120</v>
      </c>
      <c r="B23" s="642">
        <v>6151</v>
      </c>
      <c r="C23" s="642">
        <v>2212</v>
      </c>
      <c r="D23" s="643">
        <f>SUM(B23:C23)</f>
        <v>8363</v>
      </c>
      <c r="E23" s="642">
        <v>2502</v>
      </c>
      <c r="F23" s="642">
        <v>1089</v>
      </c>
      <c r="G23" s="643">
        <f>SUM(E23:F23)</f>
        <v>3591</v>
      </c>
      <c r="H23" s="642">
        <v>279</v>
      </c>
      <c r="I23" s="642">
        <v>211</v>
      </c>
      <c r="J23" s="643">
        <f>SUM(H23:I23)</f>
        <v>490</v>
      </c>
      <c r="K23" s="920"/>
      <c r="L23" s="920"/>
      <c r="M23" s="897"/>
      <c r="N23" s="17"/>
      <c r="O23" s="18"/>
      <c r="P23" s="6"/>
    </row>
    <row r="24" spans="1:13" ht="99.75" customHeight="1" thickBot="1">
      <c r="A24" s="228" t="s">
        <v>114</v>
      </c>
      <c r="B24" s="894" t="s">
        <v>1465</v>
      </c>
      <c r="C24" s="895"/>
      <c r="D24" s="895"/>
      <c r="E24" s="895"/>
      <c r="F24" s="895"/>
      <c r="G24" s="895"/>
      <c r="H24" s="895"/>
      <c r="I24" s="895"/>
      <c r="J24" s="895"/>
      <c r="K24" s="895"/>
      <c r="L24" s="895"/>
      <c r="M24" s="896"/>
    </row>
    <row r="25" spans="1:16" ht="15.75" customHeight="1" thickBot="1">
      <c r="A25" s="898" t="s">
        <v>152</v>
      </c>
      <c r="B25" s="899"/>
      <c r="C25" s="899"/>
      <c r="D25" s="899"/>
      <c r="E25" s="899"/>
      <c r="F25" s="899"/>
      <c r="G25" s="899"/>
      <c r="H25" s="899"/>
      <c r="I25" s="899"/>
      <c r="J25" s="899"/>
      <c r="K25" s="899"/>
      <c r="L25" s="899"/>
      <c r="M25" s="900"/>
      <c r="N25" s="15"/>
      <c r="O25" s="15"/>
      <c r="P25" s="6"/>
    </row>
    <row r="26" spans="1:16" ht="41.25" customHeight="1">
      <c r="A26" s="101" t="s">
        <v>119</v>
      </c>
      <c r="B26" s="220">
        <v>5932</v>
      </c>
      <c r="C26" s="220">
        <v>3582</v>
      </c>
      <c r="D26" s="449">
        <f>SUM(B26:C26)</f>
        <v>9514</v>
      </c>
      <c r="E26" s="220">
        <v>4519</v>
      </c>
      <c r="F26" s="220">
        <v>2708</v>
      </c>
      <c r="G26" s="449">
        <f>SUM(E26:F26)</f>
        <v>7227</v>
      </c>
      <c r="H26" s="220">
        <v>284</v>
      </c>
      <c r="I26" s="220">
        <v>108</v>
      </c>
      <c r="J26" s="449">
        <f>SUM(H26:I26)</f>
        <v>392</v>
      </c>
      <c r="K26" s="901">
        <f>B27-E27-H27</f>
        <v>1634</v>
      </c>
      <c r="L26" s="901">
        <f>C27-F27-I27</f>
        <v>987</v>
      </c>
      <c r="M26" s="902">
        <f>SUM(K26:L27)</f>
        <v>2621</v>
      </c>
      <c r="N26" s="17"/>
      <c r="O26" s="18"/>
      <c r="P26" s="6"/>
    </row>
    <row r="27" spans="1:16" ht="43.5" customHeight="1">
      <c r="A27" s="71" t="s">
        <v>120</v>
      </c>
      <c r="B27" s="220">
        <v>6790</v>
      </c>
      <c r="C27" s="220">
        <v>3974</v>
      </c>
      <c r="D27" s="509">
        <f>SUM(B27:C27)</f>
        <v>10764</v>
      </c>
      <c r="E27" s="220">
        <v>4857</v>
      </c>
      <c r="F27" s="220">
        <v>2868</v>
      </c>
      <c r="G27" s="509">
        <f>SUM(E27:F27)</f>
        <v>7725</v>
      </c>
      <c r="H27" s="220">
        <v>299</v>
      </c>
      <c r="I27" s="220">
        <v>119</v>
      </c>
      <c r="J27" s="509">
        <f>SUM(H27:I27)</f>
        <v>418</v>
      </c>
      <c r="K27" s="901"/>
      <c r="L27" s="901"/>
      <c r="M27" s="902"/>
      <c r="N27" s="17"/>
      <c r="O27" s="18"/>
      <c r="P27" s="6"/>
    </row>
    <row r="28" spans="1:13" ht="87.75" customHeight="1" thickBot="1">
      <c r="A28" s="228" t="s">
        <v>114</v>
      </c>
      <c r="B28" s="891" t="s">
        <v>417</v>
      </c>
      <c r="C28" s="892"/>
      <c r="D28" s="892"/>
      <c r="E28" s="892"/>
      <c r="F28" s="892"/>
      <c r="G28" s="892"/>
      <c r="H28" s="892"/>
      <c r="I28" s="892"/>
      <c r="J28" s="892"/>
      <c r="K28" s="892"/>
      <c r="L28" s="892"/>
      <c r="M28" s="893"/>
    </row>
    <row r="29" spans="1:16" ht="15.75" customHeight="1" thickBot="1">
      <c r="A29" s="898" t="s">
        <v>157</v>
      </c>
      <c r="B29" s="899"/>
      <c r="C29" s="899"/>
      <c r="D29" s="899"/>
      <c r="E29" s="899"/>
      <c r="F29" s="899"/>
      <c r="G29" s="899"/>
      <c r="H29" s="899"/>
      <c r="I29" s="899"/>
      <c r="J29" s="899"/>
      <c r="K29" s="899"/>
      <c r="L29" s="899"/>
      <c r="M29" s="900"/>
      <c r="N29" s="15"/>
      <c r="O29" s="15"/>
      <c r="P29" s="6"/>
    </row>
    <row r="30" spans="1:16" ht="41.25" customHeight="1">
      <c r="A30" s="561" t="s">
        <v>119</v>
      </c>
      <c r="B30" s="562">
        <v>12979</v>
      </c>
      <c r="C30" s="562">
        <v>11283</v>
      </c>
      <c r="D30" s="563">
        <f>SUM(B30:C30)</f>
        <v>24262</v>
      </c>
      <c r="E30" s="562">
        <v>3776</v>
      </c>
      <c r="F30" s="562">
        <v>2422</v>
      </c>
      <c r="G30" s="563">
        <f>SUM(E30:F30)</f>
        <v>6198</v>
      </c>
      <c r="H30" s="562">
        <v>239</v>
      </c>
      <c r="I30" s="562">
        <v>234</v>
      </c>
      <c r="J30" s="563">
        <f>SUM(H30:I30)</f>
        <v>473</v>
      </c>
      <c r="K30" s="924">
        <f>B31-E31-H31</f>
        <v>9489</v>
      </c>
      <c r="L30" s="924">
        <f>C31-F31-I31</f>
        <v>9156</v>
      </c>
      <c r="M30" s="888">
        <f>D31-G31-J31</f>
        <v>18645</v>
      </c>
      <c r="N30" s="17"/>
      <c r="O30" s="18"/>
      <c r="P30" s="6"/>
    </row>
    <row r="31" spans="1:16" ht="43.5" customHeight="1" thickBot="1">
      <c r="A31" s="564" t="s">
        <v>120</v>
      </c>
      <c r="B31" s="565">
        <v>13524</v>
      </c>
      <c r="C31" s="565">
        <v>11812</v>
      </c>
      <c r="D31" s="566">
        <f>SUM(B31:C31)</f>
        <v>25336</v>
      </c>
      <c r="E31" s="565">
        <v>3796</v>
      </c>
      <c r="F31" s="565">
        <v>2422</v>
      </c>
      <c r="G31" s="566">
        <f>SUM(E31:F31)</f>
        <v>6218</v>
      </c>
      <c r="H31" s="565">
        <v>239</v>
      </c>
      <c r="I31" s="565">
        <v>234</v>
      </c>
      <c r="J31" s="566">
        <f>SUM(H31:I31)</f>
        <v>473</v>
      </c>
      <c r="K31" s="925"/>
      <c r="L31" s="925"/>
      <c r="M31" s="889"/>
      <c r="N31" s="17"/>
      <c r="O31" s="18"/>
      <c r="P31" s="6"/>
    </row>
    <row r="32" spans="1:13" ht="32.25" customHeight="1">
      <c r="A32" s="250" t="s">
        <v>114</v>
      </c>
      <c r="B32" s="921" t="s">
        <v>425</v>
      </c>
      <c r="C32" s="922"/>
      <c r="D32" s="922"/>
      <c r="E32" s="922"/>
      <c r="F32" s="922"/>
      <c r="G32" s="922"/>
      <c r="H32" s="922"/>
      <c r="I32" s="922"/>
      <c r="J32" s="922"/>
      <c r="K32" s="922"/>
      <c r="L32" s="922"/>
      <c r="M32" s="923"/>
    </row>
    <row r="34" spans="1:2" ht="15.75" customHeight="1">
      <c r="A34" s="926" t="s">
        <v>1467</v>
      </c>
      <c r="B34" s="926"/>
    </row>
    <row r="35" spans="1:4" ht="15" customHeight="1">
      <c r="A35" s="696" t="s">
        <v>110</v>
      </c>
      <c r="B35" s="696"/>
      <c r="C35" s="696"/>
      <c r="D35" s="696"/>
    </row>
  </sheetData>
  <sheetProtection selectLockedCells="1" selectUnlockedCells="1"/>
  <mergeCells count="38">
    <mergeCell ref="A21:M21"/>
    <mergeCell ref="K22:K23"/>
    <mergeCell ref="A35:D35"/>
    <mergeCell ref="M18:M19"/>
    <mergeCell ref="B32:M32"/>
    <mergeCell ref="A29:M29"/>
    <mergeCell ref="K30:K31"/>
    <mergeCell ref="L30:L31"/>
    <mergeCell ref="L22:L23"/>
    <mergeCell ref="A34:B34"/>
    <mergeCell ref="K18:K19"/>
    <mergeCell ref="N14:O14"/>
    <mergeCell ref="A13:A15"/>
    <mergeCell ref="B13:M13"/>
    <mergeCell ref="B14:D14"/>
    <mergeCell ref="E14:G14"/>
    <mergeCell ref="L18:L19"/>
    <mergeCell ref="A17:M17"/>
    <mergeCell ref="A7:M7"/>
    <mergeCell ref="A11:M11"/>
    <mergeCell ref="A10:M10"/>
    <mergeCell ref="H14:J14"/>
    <mergeCell ref="K14:M14"/>
    <mergeCell ref="A1:M1"/>
    <mergeCell ref="A5:B5"/>
    <mergeCell ref="C5:M5"/>
    <mergeCell ref="A3:B3"/>
    <mergeCell ref="C3:M3"/>
    <mergeCell ref="A9:M9"/>
    <mergeCell ref="M30:M31"/>
    <mergeCell ref="B20:M20"/>
    <mergeCell ref="B28:M28"/>
    <mergeCell ref="B24:M24"/>
    <mergeCell ref="M22:M23"/>
    <mergeCell ref="A25:M25"/>
    <mergeCell ref="K26:K27"/>
    <mergeCell ref="L26:L27"/>
    <mergeCell ref="M26:M27"/>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K104"/>
  <sheetViews>
    <sheetView view="pageBreakPreview" zoomScale="120" zoomScaleSheetLayoutView="120" zoomScalePageLayoutView="0" workbookViewId="0" topLeftCell="A94">
      <selection activeCell="A60" sqref="A60:H60"/>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34" customFormat="1" ht="29.25" customHeight="1">
      <c r="A1" s="940" t="s">
        <v>1469</v>
      </c>
      <c r="B1" s="940"/>
      <c r="C1" s="940"/>
      <c r="D1" s="940"/>
      <c r="E1" s="940"/>
      <c r="F1" s="940"/>
      <c r="G1" s="940"/>
      <c r="H1" s="940"/>
    </row>
    <row r="2" spans="3:8" ht="12" customHeight="1">
      <c r="C2" s="19"/>
      <c r="D2" s="19"/>
      <c r="E2" s="19"/>
      <c r="F2" s="19"/>
      <c r="G2" s="19"/>
      <c r="H2" s="20"/>
    </row>
    <row r="3" spans="1:8" ht="15.75" customHeight="1">
      <c r="A3" s="941" t="s">
        <v>107</v>
      </c>
      <c r="B3" s="941"/>
      <c r="C3" s="908" t="s">
        <v>360</v>
      </c>
      <c r="D3" s="908"/>
      <c r="E3" s="908"/>
      <c r="F3" s="908"/>
      <c r="G3" s="908"/>
      <c r="H3" s="908"/>
    </row>
    <row r="4" spans="1:2" ht="15" customHeight="1">
      <c r="A4" s="83"/>
      <c r="B4" s="83"/>
    </row>
    <row r="5" spans="1:8" ht="16.5" customHeight="1">
      <c r="A5" s="942" t="s">
        <v>108</v>
      </c>
      <c r="B5" s="942"/>
      <c r="C5" s="908" t="s">
        <v>359</v>
      </c>
      <c r="D5" s="908"/>
      <c r="E5" s="908"/>
      <c r="F5" s="908"/>
      <c r="G5" s="908"/>
      <c r="H5" s="908"/>
    </row>
    <row r="6" spans="1:8" ht="16.5" customHeight="1">
      <c r="A6" s="86"/>
      <c r="B6" s="86"/>
      <c r="C6" s="4"/>
      <c r="D6" s="4"/>
      <c r="E6" s="4"/>
      <c r="F6" s="4"/>
      <c r="G6" s="4"/>
      <c r="H6" s="4"/>
    </row>
    <row r="7" spans="1:8" ht="69.75" customHeight="1">
      <c r="A7" s="947" t="s">
        <v>242</v>
      </c>
      <c r="B7" s="947"/>
      <c r="C7" s="947"/>
      <c r="D7" s="947"/>
      <c r="E7" s="947"/>
      <c r="F7" s="947"/>
      <c r="G7" s="947"/>
      <c r="H7" s="947"/>
    </row>
    <row r="8" spans="1:8" s="8" customFormat="1" ht="51" customHeight="1">
      <c r="A8" s="943" t="s">
        <v>31</v>
      </c>
      <c r="B8" s="944"/>
      <c r="C8" s="944"/>
      <c r="D8" s="944"/>
      <c r="E8" s="944"/>
      <c r="F8" s="944"/>
      <c r="G8" s="944"/>
      <c r="H8" s="944"/>
    </row>
    <row r="9" spans="1:8" s="8" customFormat="1" ht="168" customHeight="1">
      <c r="A9" s="943" t="s">
        <v>339</v>
      </c>
      <c r="B9" s="944"/>
      <c r="C9" s="944"/>
      <c r="D9" s="944"/>
      <c r="E9" s="944"/>
      <c r="F9" s="944"/>
      <c r="G9" s="944"/>
      <c r="H9" s="944"/>
    </row>
    <row r="10" spans="1:8" ht="12.75">
      <c r="A10" s="21"/>
      <c r="B10" s="21"/>
      <c r="C10" s="4"/>
      <c r="D10" s="4"/>
      <c r="E10" s="4"/>
      <c r="F10" s="4"/>
      <c r="G10" s="4"/>
      <c r="H10" s="4"/>
    </row>
    <row r="11" spans="1:8" ht="15" customHeight="1">
      <c r="A11" s="927" t="s">
        <v>115</v>
      </c>
      <c r="B11" s="927"/>
      <c r="C11" s="927"/>
      <c r="D11" s="927"/>
      <c r="E11" s="927"/>
      <c r="F11" s="108"/>
      <c r="G11" s="108"/>
      <c r="H11" s="108"/>
    </row>
    <row r="12" spans="1:8" ht="13.5" customHeight="1">
      <c r="A12" s="887" t="s">
        <v>116</v>
      </c>
      <c r="B12" s="887"/>
      <c r="C12" s="887"/>
      <c r="D12" s="887"/>
      <c r="E12" s="887"/>
      <c r="F12" s="887"/>
      <c r="G12" s="887"/>
      <c r="H12" s="887"/>
    </row>
    <row r="13" spans="1:8" ht="15" customHeight="1">
      <c r="A13" s="887" t="s">
        <v>117</v>
      </c>
      <c r="B13" s="887"/>
      <c r="C13" s="887"/>
      <c r="D13" s="887"/>
      <c r="E13" s="887"/>
      <c r="F13" s="887"/>
      <c r="G13" s="887"/>
      <c r="H13" s="887"/>
    </row>
    <row r="14" spans="1:5" ht="15" customHeight="1" thickBot="1">
      <c r="A14" s="11"/>
      <c r="B14" s="12"/>
      <c r="C14" s="12"/>
      <c r="D14" s="12"/>
      <c r="E14" s="12"/>
    </row>
    <row r="15" spans="1:11" ht="12.75" customHeight="1">
      <c r="A15" s="954" t="s">
        <v>121</v>
      </c>
      <c r="B15" s="956" t="s">
        <v>122</v>
      </c>
      <c r="C15" s="948" t="s">
        <v>119</v>
      </c>
      <c r="D15" s="948"/>
      <c r="E15" s="948"/>
      <c r="F15" s="948" t="s">
        <v>120</v>
      </c>
      <c r="G15" s="948"/>
      <c r="H15" s="963"/>
      <c r="I15" s="22"/>
      <c r="J15" s="5"/>
      <c r="K15" s="6"/>
    </row>
    <row r="16" spans="1:11" ht="12.75">
      <c r="A16" s="955"/>
      <c r="B16" s="957"/>
      <c r="C16" s="73" t="s">
        <v>112</v>
      </c>
      <c r="D16" s="73" t="s">
        <v>113</v>
      </c>
      <c r="E16" s="73" t="s">
        <v>109</v>
      </c>
      <c r="F16" s="73" t="s">
        <v>112</v>
      </c>
      <c r="G16" s="73" t="s">
        <v>113</v>
      </c>
      <c r="H16" s="105" t="s">
        <v>109</v>
      </c>
      <c r="I16" s="6"/>
      <c r="J16" s="5"/>
      <c r="K16" s="6"/>
    </row>
    <row r="17" spans="1:11" ht="13.5" thickBot="1">
      <c r="A17" s="128">
        <v>1</v>
      </c>
      <c r="B17" s="129">
        <v>2</v>
      </c>
      <c r="C17" s="129">
        <v>3</v>
      </c>
      <c r="D17" s="129">
        <v>4</v>
      </c>
      <c r="E17" s="129">
        <v>5</v>
      </c>
      <c r="F17" s="129">
        <v>6</v>
      </c>
      <c r="G17" s="129">
        <v>7</v>
      </c>
      <c r="H17" s="130">
        <v>8</v>
      </c>
      <c r="I17" s="6"/>
      <c r="J17" s="5"/>
      <c r="K17" s="6"/>
    </row>
    <row r="18" spans="1:11" ht="19.5" customHeight="1" thickBot="1">
      <c r="A18" s="949" t="s">
        <v>148</v>
      </c>
      <c r="B18" s="950"/>
      <c r="C18" s="950"/>
      <c r="D18" s="950"/>
      <c r="E18" s="950"/>
      <c r="F18" s="950"/>
      <c r="G18" s="950"/>
      <c r="H18" s="951"/>
      <c r="I18" s="6"/>
      <c r="J18" s="5"/>
      <c r="K18" s="6"/>
    </row>
    <row r="19" spans="1:11" ht="24.75" customHeight="1">
      <c r="A19" s="567">
        <v>1</v>
      </c>
      <c r="B19" s="229" t="s">
        <v>123</v>
      </c>
      <c r="C19" s="293">
        <v>5904</v>
      </c>
      <c r="D19" s="293">
        <v>4455</v>
      </c>
      <c r="E19" s="293">
        <f>C19+D19</f>
        <v>10359</v>
      </c>
      <c r="F19" s="293">
        <v>13103</v>
      </c>
      <c r="G19" s="293">
        <v>9498</v>
      </c>
      <c r="H19" s="568">
        <f>F19+G19</f>
        <v>22601</v>
      </c>
      <c r="I19" s="6"/>
      <c r="J19" s="5"/>
      <c r="K19" s="6"/>
    </row>
    <row r="20" spans="1:11" ht="24.75" customHeight="1">
      <c r="A20" s="569"/>
      <c r="B20" s="120" t="s">
        <v>124</v>
      </c>
      <c r="C20" s="271">
        <f>1919</f>
        <v>1919</v>
      </c>
      <c r="D20" s="271">
        <v>853</v>
      </c>
      <c r="E20" s="293">
        <f aca="true" t="shared" si="0" ref="E20:E37">C20+D20</f>
        <v>2772</v>
      </c>
      <c r="F20" s="271">
        <v>4001</v>
      </c>
      <c r="G20" s="271">
        <v>2111</v>
      </c>
      <c r="H20" s="568">
        <f aca="true" t="shared" si="1" ref="H20:H37">F20+G20</f>
        <v>6112</v>
      </c>
      <c r="I20" s="6"/>
      <c r="J20" s="5"/>
      <c r="K20" s="6"/>
    </row>
    <row r="21" spans="1:11" ht="24.75" customHeight="1">
      <c r="A21" s="570">
        <v>2</v>
      </c>
      <c r="B21" s="571" t="s">
        <v>125</v>
      </c>
      <c r="C21" s="483">
        <v>487</v>
      </c>
      <c r="D21" s="483">
        <v>395</v>
      </c>
      <c r="E21" s="293">
        <f t="shared" si="0"/>
        <v>882</v>
      </c>
      <c r="F21" s="483">
        <v>874</v>
      </c>
      <c r="G21" s="483">
        <v>538</v>
      </c>
      <c r="H21" s="568">
        <f t="shared" si="1"/>
        <v>1412</v>
      </c>
      <c r="I21" s="6"/>
      <c r="J21" s="5"/>
      <c r="K21" s="6"/>
    </row>
    <row r="22" spans="1:11" ht="24.75" customHeight="1">
      <c r="A22" s="572"/>
      <c r="B22" s="72" t="s">
        <v>126</v>
      </c>
      <c r="C22" s="272">
        <v>174</v>
      </c>
      <c r="D22" s="272">
        <v>135</v>
      </c>
      <c r="E22" s="293">
        <f t="shared" si="0"/>
        <v>309</v>
      </c>
      <c r="F22" s="272">
        <v>207</v>
      </c>
      <c r="G22" s="272">
        <v>165</v>
      </c>
      <c r="H22" s="568">
        <f t="shared" si="1"/>
        <v>372</v>
      </c>
      <c r="I22" s="6"/>
      <c r="J22" s="5"/>
      <c r="K22" s="6"/>
    </row>
    <row r="23" spans="1:11" ht="24.75" customHeight="1">
      <c r="A23" s="573">
        <v>3</v>
      </c>
      <c r="B23" s="106" t="s">
        <v>127</v>
      </c>
      <c r="C23" s="483">
        <v>364</v>
      </c>
      <c r="D23" s="483">
        <v>133</v>
      </c>
      <c r="E23" s="293">
        <f t="shared" si="0"/>
        <v>497</v>
      </c>
      <c r="F23" s="483">
        <v>406</v>
      </c>
      <c r="G23" s="483">
        <v>139</v>
      </c>
      <c r="H23" s="568">
        <f t="shared" si="1"/>
        <v>545</v>
      </c>
      <c r="I23" s="6"/>
      <c r="J23" s="5"/>
      <c r="K23" s="6"/>
    </row>
    <row r="24" spans="1:11" ht="30.75" customHeight="1">
      <c r="A24" s="574"/>
      <c r="B24" s="49" t="s">
        <v>187</v>
      </c>
      <c r="C24" s="272">
        <v>11</v>
      </c>
      <c r="D24" s="272">
        <v>8</v>
      </c>
      <c r="E24" s="293">
        <f t="shared" si="0"/>
        <v>19</v>
      </c>
      <c r="F24" s="272">
        <v>11</v>
      </c>
      <c r="G24" s="272">
        <v>8</v>
      </c>
      <c r="H24" s="568">
        <f t="shared" si="1"/>
        <v>19</v>
      </c>
      <c r="I24" s="6"/>
      <c r="J24" s="5"/>
      <c r="K24" s="6"/>
    </row>
    <row r="25" spans="1:11" ht="30.75" customHeight="1">
      <c r="A25" s="574"/>
      <c r="B25" s="49" t="s">
        <v>128</v>
      </c>
      <c r="C25" s="272">
        <v>1</v>
      </c>
      <c r="D25" s="272">
        <v>4</v>
      </c>
      <c r="E25" s="293">
        <f t="shared" si="0"/>
        <v>5</v>
      </c>
      <c r="F25" s="272">
        <v>1</v>
      </c>
      <c r="G25" s="272">
        <v>4</v>
      </c>
      <c r="H25" s="568">
        <f t="shared" si="1"/>
        <v>5</v>
      </c>
      <c r="I25" s="6"/>
      <c r="J25" s="5"/>
      <c r="K25" s="6"/>
    </row>
    <row r="26" spans="1:11" ht="31.5" customHeight="1">
      <c r="A26" s="574"/>
      <c r="B26" s="49" t="s">
        <v>129</v>
      </c>
      <c r="C26" s="272">
        <v>25</v>
      </c>
      <c r="D26" s="272">
        <v>13</v>
      </c>
      <c r="E26" s="293">
        <f t="shared" si="0"/>
        <v>38</v>
      </c>
      <c r="F26" s="272">
        <v>25</v>
      </c>
      <c r="G26" s="272">
        <v>13</v>
      </c>
      <c r="H26" s="568">
        <f t="shared" si="1"/>
        <v>38</v>
      </c>
      <c r="I26" s="6"/>
      <c r="J26" s="5"/>
      <c r="K26" s="6"/>
    </row>
    <row r="27" spans="1:11" ht="30" customHeight="1">
      <c r="A27" s="574"/>
      <c r="B27" s="25" t="s">
        <v>313</v>
      </c>
      <c r="C27" s="272">
        <v>20</v>
      </c>
      <c r="D27" s="272">
        <v>14</v>
      </c>
      <c r="E27" s="293">
        <f t="shared" si="0"/>
        <v>34</v>
      </c>
      <c r="F27" s="272">
        <v>20</v>
      </c>
      <c r="G27" s="272">
        <v>14</v>
      </c>
      <c r="H27" s="568">
        <f t="shared" si="1"/>
        <v>34</v>
      </c>
      <c r="I27" s="6"/>
      <c r="J27" s="5"/>
      <c r="K27" s="6"/>
    </row>
    <row r="28" spans="1:11" ht="30" customHeight="1">
      <c r="A28" s="574"/>
      <c r="B28" s="25" t="s">
        <v>314</v>
      </c>
      <c r="C28" s="272">
        <v>37</v>
      </c>
      <c r="D28" s="272">
        <v>20</v>
      </c>
      <c r="E28" s="293">
        <f t="shared" si="0"/>
        <v>57</v>
      </c>
      <c r="F28" s="272">
        <v>37</v>
      </c>
      <c r="G28" s="272">
        <v>20</v>
      </c>
      <c r="H28" s="568">
        <f t="shared" si="1"/>
        <v>57</v>
      </c>
      <c r="I28" s="6"/>
      <c r="J28" s="5"/>
      <c r="K28" s="6"/>
    </row>
    <row r="29" spans="1:11" ht="30" customHeight="1">
      <c r="A29" s="574"/>
      <c r="B29" s="25" t="s">
        <v>130</v>
      </c>
      <c r="C29" s="272">
        <v>17</v>
      </c>
      <c r="D29" s="272">
        <v>16</v>
      </c>
      <c r="E29" s="293">
        <f t="shared" si="0"/>
        <v>33</v>
      </c>
      <c r="F29" s="272">
        <v>17</v>
      </c>
      <c r="G29" s="272">
        <v>16</v>
      </c>
      <c r="H29" s="568">
        <f t="shared" si="1"/>
        <v>33</v>
      </c>
      <c r="I29" s="6"/>
      <c r="J29" s="5"/>
      <c r="K29" s="6"/>
    </row>
    <row r="30" spans="1:11" ht="30" customHeight="1">
      <c r="A30" s="574"/>
      <c r="B30" s="122" t="s">
        <v>293</v>
      </c>
      <c r="C30" s="273">
        <v>247</v>
      </c>
      <c r="D30" s="273">
        <v>49</v>
      </c>
      <c r="E30" s="297">
        <f t="shared" si="0"/>
        <v>296</v>
      </c>
      <c r="F30" s="273">
        <v>247</v>
      </c>
      <c r="G30" s="273">
        <v>49</v>
      </c>
      <c r="H30" s="575">
        <f t="shared" si="1"/>
        <v>296</v>
      </c>
      <c r="I30" s="6"/>
      <c r="J30" s="5"/>
      <c r="K30" s="6"/>
    </row>
    <row r="31" spans="1:11" ht="30" customHeight="1">
      <c r="A31" s="220"/>
      <c r="B31" s="48" t="s">
        <v>294</v>
      </c>
      <c r="C31" s="194">
        <v>7</v>
      </c>
      <c r="D31" s="194">
        <v>2</v>
      </c>
      <c r="E31" s="293">
        <f t="shared" si="0"/>
        <v>9</v>
      </c>
      <c r="F31" s="194">
        <v>7</v>
      </c>
      <c r="G31" s="194">
        <v>2</v>
      </c>
      <c r="H31" s="293">
        <f t="shared" si="1"/>
        <v>9</v>
      </c>
      <c r="I31" s="6"/>
      <c r="J31" s="5"/>
      <c r="K31" s="6"/>
    </row>
    <row r="32" spans="1:11" ht="30" customHeight="1" thickBot="1">
      <c r="A32" s="45"/>
      <c r="B32" s="290" t="s">
        <v>210</v>
      </c>
      <c r="C32" s="291">
        <v>0</v>
      </c>
      <c r="D32" s="291">
        <v>0</v>
      </c>
      <c r="E32" s="297">
        <f t="shared" si="0"/>
        <v>0</v>
      </c>
      <c r="F32" s="291">
        <v>0</v>
      </c>
      <c r="G32" s="291">
        <v>0</v>
      </c>
      <c r="H32" s="297">
        <f t="shared" si="1"/>
        <v>0</v>
      </c>
      <c r="I32" s="6"/>
      <c r="J32" s="5"/>
      <c r="K32" s="6"/>
    </row>
    <row r="33" spans="1:10" s="28" customFormat="1" ht="24.75" customHeight="1" thickBot="1">
      <c r="A33" s="450">
        <v>4</v>
      </c>
      <c r="B33" s="454" t="s">
        <v>109</v>
      </c>
      <c r="C33" s="484">
        <f>C19+C21+C23</f>
        <v>6755</v>
      </c>
      <c r="D33" s="484">
        <f>D19+D21+D23</f>
        <v>4983</v>
      </c>
      <c r="E33" s="452">
        <f t="shared" si="0"/>
        <v>11738</v>
      </c>
      <c r="F33" s="484">
        <f>F19+F21+F23</f>
        <v>14383</v>
      </c>
      <c r="G33" s="484">
        <f>G19+G21+G23</f>
        <v>10175</v>
      </c>
      <c r="H33" s="453">
        <f t="shared" si="1"/>
        <v>24558</v>
      </c>
      <c r="I33" s="27"/>
      <c r="J33" s="5"/>
    </row>
    <row r="34" spans="1:10" s="28" customFormat="1" ht="27" customHeight="1">
      <c r="A34" s="574"/>
      <c r="B34" s="335" t="s">
        <v>211</v>
      </c>
      <c r="C34" s="271">
        <v>0</v>
      </c>
      <c r="D34" s="271">
        <v>0</v>
      </c>
      <c r="E34" s="298">
        <f t="shared" si="0"/>
        <v>0</v>
      </c>
      <c r="F34" s="271">
        <v>0</v>
      </c>
      <c r="G34" s="271">
        <v>0</v>
      </c>
      <c r="H34" s="332">
        <f t="shared" si="1"/>
        <v>0</v>
      </c>
      <c r="I34" s="27"/>
      <c r="J34" s="5"/>
    </row>
    <row r="35" spans="1:10" s="28" customFormat="1" ht="24.75" customHeight="1">
      <c r="A35" s="574"/>
      <c r="B35" s="122" t="s">
        <v>182</v>
      </c>
      <c r="C35" s="272">
        <v>10</v>
      </c>
      <c r="D35" s="272">
        <v>5</v>
      </c>
      <c r="E35" s="293">
        <f t="shared" si="0"/>
        <v>15</v>
      </c>
      <c r="F35" s="272">
        <v>10</v>
      </c>
      <c r="G35" s="272">
        <v>5</v>
      </c>
      <c r="H35" s="568">
        <f t="shared" si="1"/>
        <v>15</v>
      </c>
      <c r="I35" s="27"/>
      <c r="J35" s="5"/>
    </row>
    <row r="36" spans="1:10" s="28" customFormat="1" ht="24.75" customHeight="1">
      <c r="A36" s="576"/>
      <c r="B36" s="48" t="s">
        <v>139</v>
      </c>
      <c r="C36" s="272">
        <v>128</v>
      </c>
      <c r="D36" s="272">
        <v>108</v>
      </c>
      <c r="E36" s="293">
        <f t="shared" si="0"/>
        <v>236</v>
      </c>
      <c r="F36" s="272">
        <v>256</v>
      </c>
      <c r="G36" s="272">
        <v>183</v>
      </c>
      <c r="H36" s="568">
        <f t="shared" si="1"/>
        <v>439</v>
      </c>
      <c r="I36" s="27"/>
      <c r="J36" s="5"/>
    </row>
    <row r="37" spans="1:10" s="28" customFormat="1" ht="19.5" customHeight="1">
      <c r="A37" s="576"/>
      <c r="B37" s="48" t="s">
        <v>307</v>
      </c>
      <c r="C37" s="273">
        <v>2905</v>
      </c>
      <c r="D37" s="273">
        <v>2013</v>
      </c>
      <c r="E37" s="293">
        <f t="shared" si="0"/>
        <v>4918</v>
      </c>
      <c r="F37" s="273">
        <v>4927</v>
      </c>
      <c r="G37" s="273">
        <v>3303</v>
      </c>
      <c r="H37" s="568">
        <f t="shared" si="1"/>
        <v>8230</v>
      </c>
      <c r="I37" s="27"/>
      <c r="J37" s="5"/>
    </row>
    <row r="38" spans="1:10" s="28" customFormat="1" ht="77.25" customHeight="1" thickBot="1">
      <c r="A38" s="928" t="s">
        <v>114</v>
      </c>
      <c r="B38" s="929"/>
      <c r="C38" s="945" t="s">
        <v>1442</v>
      </c>
      <c r="D38" s="945"/>
      <c r="E38" s="945"/>
      <c r="F38" s="945"/>
      <c r="G38" s="945"/>
      <c r="H38" s="946"/>
      <c r="I38" s="27"/>
      <c r="J38" s="5"/>
    </row>
    <row r="39" spans="1:11" ht="19.5" customHeight="1">
      <c r="A39" s="960" t="s">
        <v>150</v>
      </c>
      <c r="B39" s="961"/>
      <c r="C39" s="961"/>
      <c r="D39" s="961"/>
      <c r="E39" s="961"/>
      <c r="F39" s="961"/>
      <c r="G39" s="961"/>
      <c r="H39" s="962"/>
      <c r="I39" s="6"/>
      <c r="J39" s="5"/>
      <c r="K39" s="6"/>
    </row>
    <row r="40" spans="1:11" ht="24.75" customHeight="1">
      <c r="A40" s="577">
        <v>1</v>
      </c>
      <c r="B40" s="295" t="s">
        <v>123</v>
      </c>
      <c r="C40" s="644">
        <v>1542</v>
      </c>
      <c r="D40" s="644">
        <v>541</v>
      </c>
      <c r="E40" s="644">
        <f>SUM(C40:D40)</f>
        <v>2083</v>
      </c>
      <c r="F40" s="644">
        <v>2805</v>
      </c>
      <c r="G40" s="644">
        <v>876</v>
      </c>
      <c r="H40" s="645">
        <f>SUM(F40:G40)</f>
        <v>3681</v>
      </c>
      <c r="I40" s="6"/>
      <c r="J40" s="5"/>
      <c r="K40" s="6"/>
    </row>
    <row r="41" spans="1:11" ht="24.75" customHeight="1">
      <c r="A41" s="576"/>
      <c r="B41" s="121" t="s">
        <v>124</v>
      </c>
      <c r="C41" s="646">
        <v>720</v>
      </c>
      <c r="D41" s="646">
        <v>221</v>
      </c>
      <c r="E41" s="644">
        <f aca="true" t="shared" si="2" ref="E41:E58">SUM(C41:D41)</f>
        <v>941</v>
      </c>
      <c r="F41" s="646">
        <v>1602</v>
      </c>
      <c r="G41" s="646">
        <v>423</v>
      </c>
      <c r="H41" s="645">
        <f aca="true" t="shared" si="3" ref="H41:H58">SUM(F41:G41)</f>
        <v>2025</v>
      </c>
      <c r="I41" s="6"/>
      <c r="J41" s="5"/>
      <c r="K41" s="6"/>
    </row>
    <row r="42" spans="1:11" ht="24.75" customHeight="1">
      <c r="A42" s="576">
        <v>2</v>
      </c>
      <c r="B42" s="296" t="s">
        <v>125</v>
      </c>
      <c r="C42" s="647">
        <v>660</v>
      </c>
      <c r="D42" s="647">
        <v>362</v>
      </c>
      <c r="E42" s="644">
        <f t="shared" si="2"/>
        <v>1022</v>
      </c>
      <c r="F42" s="647">
        <v>1428</v>
      </c>
      <c r="G42" s="647">
        <v>939</v>
      </c>
      <c r="H42" s="645">
        <f t="shared" si="3"/>
        <v>2367</v>
      </c>
      <c r="I42" s="6"/>
      <c r="J42" s="5"/>
      <c r="K42" s="6"/>
    </row>
    <row r="43" spans="1:11" ht="24.75" customHeight="1">
      <c r="A43" s="576"/>
      <c r="B43" s="121" t="s">
        <v>126</v>
      </c>
      <c r="C43" s="646">
        <v>184</v>
      </c>
      <c r="D43" s="646">
        <v>141</v>
      </c>
      <c r="E43" s="644">
        <f t="shared" si="2"/>
        <v>325</v>
      </c>
      <c r="F43" s="646">
        <v>368</v>
      </c>
      <c r="G43" s="646">
        <v>272</v>
      </c>
      <c r="H43" s="645">
        <f t="shared" si="3"/>
        <v>640</v>
      </c>
      <c r="I43" s="6"/>
      <c r="J43" s="5"/>
      <c r="K43" s="6"/>
    </row>
    <row r="44" spans="1:11" ht="24.75" customHeight="1">
      <c r="A44" s="576">
        <v>3</v>
      </c>
      <c r="B44" s="295" t="s">
        <v>127</v>
      </c>
      <c r="C44" s="647">
        <v>1232</v>
      </c>
      <c r="D44" s="647">
        <v>324</v>
      </c>
      <c r="E44" s="644">
        <f t="shared" si="2"/>
        <v>1556</v>
      </c>
      <c r="F44" s="647">
        <v>1918</v>
      </c>
      <c r="G44" s="647">
        <v>397</v>
      </c>
      <c r="H44" s="645">
        <f t="shared" si="3"/>
        <v>2315</v>
      </c>
      <c r="I44" s="6"/>
      <c r="J44" s="5"/>
      <c r="K44" s="6"/>
    </row>
    <row r="45" spans="1:11" ht="30.75" customHeight="1">
      <c r="A45" s="935"/>
      <c r="B45" s="121" t="s">
        <v>187</v>
      </c>
      <c r="C45" s="646">
        <v>47</v>
      </c>
      <c r="D45" s="646">
        <v>7</v>
      </c>
      <c r="E45" s="644">
        <f t="shared" si="2"/>
        <v>54</v>
      </c>
      <c r="F45" s="646">
        <v>47</v>
      </c>
      <c r="G45" s="646">
        <v>7</v>
      </c>
      <c r="H45" s="645">
        <f t="shared" si="3"/>
        <v>54</v>
      </c>
      <c r="I45" s="6"/>
      <c r="J45" s="5"/>
      <c r="K45" s="6"/>
    </row>
    <row r="46" spans="1:11" ht="30.75" customHeight="1">
      <c r="A46" s="935"/>
      <c r="B46" s="121" t="s">
        <v>128</v>
      </c>
      <c r="C46" s="646">
        <v>16</v>
      </c>
      <c r="D46" s="646">
        <v>19</v>
      </c>
      <c r="E46" s="644">
        <f t="shared" si="2"/>
        <v>35</v>
      </c>
      <c r="F46" s="646">
        <v>16</v>
      </c>
      <c r="G46" s="646">
        <v>21</v>
      </c>
      <c r="H46" s="645">
        <f t="shared" si="3"/>
        <v>37</v>
      </c>
      <c r="I46" s="6"/>
      <c r="J46" s="5"/>
      <c r="K46" s="6"/>
    </row>
    <row r="47" spans="1:11" ht="31.5" customHeight="1">
      <c r="A47" s="935"/>
      <c r="B47" s="121" t="s">
        <v>129</v>
      </c>
      <c r="C47" s="646">
        <v>14</v>
      </c>
      <c r="D47" s="646">
        <v>12</v>
      </c>
      <c r="E47" s="644">
        <f t="shared" si="2"/>
        <v>26</v>
      </c>
      <c r="F47" s="646">
        <v>32</v>
      </c>
      <c r="G47" s="646">
        <v>19</v>
      </c>
      <c r="H47" s="645">
        <f t="shared" si="3"/>
        <v>51</v>
      </c>
      <c r="I47" s="6"/>
      <c r="J47" s="5"/>
      <c r="K47" s="6"/>
    </row>
    <row r="48" spans="1:11" ht="30" customHeight="1">
      <c r="A48" s="935"/>
      <c r="B48" s="48" t="s">
        <v>313</v>
      </c>
      <c r="C48" s="646">
        <v>63</v>
      </c>
      <c r="D48" s="646">
        <v>20</v>
      </c>
      <c r="E48" s="644">
        <f t="shared" si="2"/>
        <v>83</v>
      </c>
      <c r="F48" s="646">
        <v>73</v>
      </c>
      <c r="G48" s="646">
        <v>36</v>
      </c>
      <c r="H48" s="645">
        <f t="shared" si="3"/>
        <v>109</v>
      </c>
      <c r="I48" s="6"/>
      <c r="J48" s="5"/>
      <c r="K48" s="6"/>
    </row>
    <row r="49" spans="1:11" ht="30" customHeight="1">
      <c r="A49" s="935"/>
      <c r="B49" s="48" t="s">
        <v>314</v>
      </c>
      <c r="C49" s="648">
        <v>4</v>
      </c>
      <c r="D49" s="648">
        <v>0</v>
      </c>
      <c r="E49" s="644">
        <f t="shared" si="2"/>
        <v>4</v>
      </c>
      <c r="F49" s="646">
        <v>11</v>
      </c>
      <c r="G49" s="646">
        <v>2</v>
      </c>
      <c r="H49" s="645">
        <f t="shared" si="3"/>
        <v>13</v>
      </c>
      <c r="I49" s="6"/>
      <c r="J49" s="5"/>
      <c r="K49" s="6"/>
    </row>
    <row r="50" spans="1:11" ht="30" customHeight="1">
      <c r="A50" s="935"/>
      <c r="B50" s="48" t="s">
        <v>130</v>
      </c>
      <c r="C50" s="646">
        <v>20</v>
      </c>
      <c r="D50" s="646">
        <v>20</v>
      </c>
      <c r="E50" s="644">
        <f t="shared" si="2"/>
        <v>40</v>
      </c>
      <c r="F50" s="646">
        <v>20</v>
      </c>
      <c r="G50" s="646">
        <v>29</v>
      </c>
      <c r="H50" s="645">
        <f t="shared" si="3"/>
        <v>49</v>
      </c>
      <c r="I50" s="6"/>
      <c r="J50" s="5"/>
      <c r="K50" s="6"/>
    </row>
    <row r="51" spans="1:11" ht="30" customHeight="1">
      <c r="A51" s="935"/>
      <c r="B51" s="48" t="s">
        <v>293</v>
      </c>
      <c r="C51" s="646">
        <v>707</v>
      </c>
      <c r="D51" s="646">
        <v>119</v>
      </c>
      <c r="E51" s="644">
        <f t="shared" si="2"/>
        <v>826</v>
      </c>
      <c r="F51" s="646">
        <v>1356</v>
      </c>
      <c r="G51" s="646">
        <v>155</v>
      </c>
      <c r="H51" s="645">
        <f t="shared" si="3"/>
        <v>1511</v>
      </c>
      <c r="I51" s="6"/>
      <c r="J51" s="5"/>
      <c r="K51" s="6"/>
    </row>
    <row r="52" spans="1:11" ht="30" customHeight="1">
      <c r="A52" s="935"/>
      <c r="B52" s="48" t="s">
        <v>294</v>
      </c>
      <c r="C52" s="646">
        <v>203</v>
      </c>
      <c r="D52" s="646">
        <v>73</v>
      </c>
      <c r="E52" s="644">
        <f t="shared" si="2"/>
        <v>276</v>
      </c>
      <c r="F52" s="646">
        <v>203</v>
      </c>
      <c r="G52" s="646">
        <v>73</v>
      </c>
      <c r="H52" s="645">
        <f t="shared" si="3"/>
        <v>276</v>
      </c>
      <c r="I52" s="6"/>
      <c r="J52" s="5"/>
      <c r="K52" s="6"/>
    </row>
    <row r="53" spans="1:11" ht="30" customHeight="1" thickBot="1">
      <c r="A53" s="936"/>
      <c r="B53" s="290" t="s">
        <v>210</v>
      </c>
      <c r="C53" s="649">
        <v>3</v>
      </c>
      <c r="D53" s="649">
        <v>0</v>
      </c>
      <c r="E53" s="650">
        <f t="shared" si="2"/>
        <v>3</v>
      </c>
      <c r="F53" s="649">
        <v>4</v>
      </c>
      <c r="G53" s="649">
        <v>0</v>
      </c>
      <c r="H53" s="651">
        <f t="shared" si="3"/>
        <v>4</v>
      </c>
      <c r="I53" s="6"/>
      <c r="J53" s="5"/>
      <c r="K53" s="6"/>
    </row>
    <row r="54" spans="1:10" s="28" customFormat="1" ht="24.75" customHeight="1" thickBot="1">
      <c r="A54" s="450">
        <v>4</v>
      </c>
      <c r="B54" s="451" t="s">
        <v>109</v>
      </c>
      <c r="C54" s="652">
        <f>C40+C42+C44</f>
        <v>3434</v>
      </c>
      <c r="D54" s="652">
        <f>D40+D42+D44</f>
        <v>1227</v>
      </c>
      <c r="E54" s="652">
        <f t="shared" si="2"/>
        <v>4661</v>
      </c>
      <c r="F54" s="652">
        <f>F40+F42+F44</f>
        <v>6151</v>
      </c>
      <c r="G54" s="652">
        <f>G40+G42+G44</f>
        <v>2212</v>
      </c>
      <c r="H54" s="653">
        <f t="shared" si="3"/>
        <v>8363</v>
      </c>
      <c r="I54" s="27"/>
      <c r="J54" s="5"/>
    </row>
    <row r="55" spans="1:10" s="28" customFormat="1" ht="27" customHeight="1">
      <c r="A55" s="958"/>
      <c r="B55" s="102" t="s">
        <v>211</v>
      </c>
      <c r="C55" s="654">
        <v>0</v>
      </c>
      <c r="D55" s="654">
        <v>0</v>
      </c>
      <c r="E55" s="655">
        <f t="shared" si="2"/>
        <v>0</v>
      </c>
      <c r="F55" s="656">
        <v>1</v>
      </c>
      <c r="G55" s="656">
        <v>0</v>
      </c>
      <c r="H55" s="657">
        <f t="shared" si="3"/>
        <v>1</v>
      </c>
      <c r="I55" s="27"/>
      <c r="J55" s="5"/>
    </row>
    <row r="56" spans="1:10" s="28" customFormat="1" ht="24.75" customHeight="1">
      <c r="A56" s="935"/>
      <c r="B56" s="48" t="s">
        <v>182</v>
      </c>
      <c r="C56" s="648">
        <v>0</v>
      </c>
      <c r="D56" s="648">
        <v>0</v>
      </c>
      <c r="E56" s="644">
        <f t="shared" si="2"/>
        <v>0</v>
      </c>
      <c r="F56" s="646">
        <v>1</v>
      </c>
      <c r="G56" s="646">
        <v>0</v>
      </c>
      <c r="H56" s="645">
        <f t="shared" si="3"/>
        <v>1</v>
      </c>
      <c r="I56" s="27"/>
      <c r="J56" s="5"/>
    </row>
    <row r="57" spans="1:10" s="28" customFormat="1" ht="24.75" customHeight="1">
      <c r="A57" s="935"/>
      <c r="B57" s="48" t="s">
        <v>139</v>
      </c>
      <c r="C57" s="646">
        <v>486</v>
      </c>
      <c r="D57" s="646">
        <v>355</v>
      </c>
      <c r="E57" s="644">
        <f t="shared" si="2"/>
        <v>841</v>
      </c>
      <c r="F57" s="646">
        <v>781</v>
      </c>
      <c r="G57" s="646">
        <v>682</v>
      </c>
      <c r="H57" s="645">
        <f t="shared" si="3"/>
        <v>1463</v>
      </c>
      <c r="I57" s="27"/>
      <c r="J57" s="5"/>
    </row>
    <row r="58" spans="1:10" s="28" customFormat="1" ht="19.5" customHeight="1">
      <c r="A58" s="935"/>
      <c r="B58" s="48" t="s">
        <v>307</v>
      </c>
      <c r="C58" s="646">
        <v>2375</v>
      </c>
      <c r="D58" s="646">
        <v>464</v>
      </c>
      <c r="E58" s="644">
        <f t="shared" si="2"/>
        <v>2839</v>
      </c>
      <c r="F58" s="646">
        <v>3233</v>
      </c>
      <c r="G58" s="646">
        <v>857</v>
      </c>
      <c r="H58" s="645">
        <f t="shared" si="3"/>
        <v>4090</v>
      </c>
      <c r="I58" s="27"/>
      <c r="J58" s="5"/>
    </row>
    <row r="59" spans="1:10" s="28" customFormat="1" ht="165.75" customHeight="1" thickBot="1">
      <c r="A59" s="939" t="s">
        <v>114</v>
      </c>
      <c r="B59" s="939"/>
      <c r="C59" s="959" t="s">
        <v>1471</v>
      </c>
      <c r="D59" s="959"/>
      <c r="E59" s="959"/>
      <c r="F59" s="959"/>
      <c r="G59" s="959"/>
      <c r="H59" s="959"/>
      <c r="I59" s="27"/>
      <c r="J59" s="5"/>
    </row>
    <row r="60" spans="1:11" ht="19.5" customHeight="1" thickBot="1">
      <c r="A60" s="949" t="s">
        <v>152</v>
      </c>
      <c r="B60" s="950"/>
      <c r="C60" s="950"/>
      <c r="D60" s="950"/>
      <c r="E60" s="950"/>
      <c r="F60" s="950"/>
      <c r="G60" s="950"/>
      <c r="H60" s="951"/>
      <c r="I60" s="6"/>
      <c r="J60" s="5"/>
      <c r="K60" s="6"/>
    </row>
    <row r="61" spans="1:11" ht="24.75" customHeight="1">
      <c r="A61" s="567">
        <v>1</v>
      </c>
      <c r="B61" s="229" t="s">
        <v>123</v>
      </c>
      <c r="C61" s="298">
        <v>6</v>
      </c>
      <c r="D61" s="298">
        <v>3</v>
      </c>
      <c r="E61" s="298">
        <f>SUM(C61:D61)</f>
        <v>9</v>
      </c>
      <c r="F61" s="298">
        <v>6</v>
      </c>
      <c r="G61" s="298">
        <v>3</v>
      </c>
      <c r="H61" s="332">
        <f>SUM(F61:G61)</f>
        <v>9</v>
      </c>
      <c r="I61" s="6"/>
      <c r="J61" s="5"/>
      <c r="K61" s="6"/>
    </row>
    <row r="62" spans="1:11" ht="24.75" customHeight="1">
      <c r="A62" s="569"/>
      <c r="B62" s="120" t="s">
        <v>124</v>
      </c>
      <c r="C62" s="333">
        <v>0</v>
      </c>
      <c r="D62" s="333">
        <v>0</v>
      </c>
      <c r="E62" s="298">
        <f aca="true" t="shared" si="4" ref="E62:E79">SUM(C62:D62)</f>
        <v>0</v>
      </c>
      <c r="F62" s="333">
        <v>0</v>
      </c>
      <c r="G62" s="333">
        <v>0</v>
      </c>
      <c r="H62" s="332">
        <f aca="true" t="shared" si="5" ref="H62:H79">SUM(F62:G62)</f>
        <v>0</v>
      </c>
      <c r="I62" s="6"/>
      <c r="J62" s="5"/>
      <c r="K62" s="6"/>
    </row>
    <row r="63" spans="1:11" ht="24.75" customHeight="1">
      <c r="A63" s="570">
        <v>2</v>
      </c>
      <c r="B63" s="571" t="s">
        <v>125</v>
      </c>
      <c r="C63" s="293">
        <v>149</v>
      </c>
      <c r="D63" s="293">
        <v>100</v>
      </c>
      <c r="E63" s="298">
        <f t="shared" si="4"/>
        <v>249</v>
      </c>
      <c r="F63" s="293">
        <v>149</v>
      </c>
      <c r="G63" s="293">
        <v>100</v>
      </c>
      <c r="H63" s="332">
        <f t="shared" si="5"/>
        <v>249</v>
      </c>
      <c r="I63" s="6"/>
      <c r="J63" s="5"/>
      <c r="K63" s="6"/>
    </row>
    <row r="64" spans="1:11" ht="24.75" customHeight="1">
      <c r="A64" s="572"/>
      <c r="B64" s="72" t="s">
        <v>126</v>
      </c>
      <c r="C64" s="333">
        <v>141</v>
      </c>
      <c r="D64" s="333">
        <v>95</v>
      </c>
      <c r="E64" s="298">
        <f t="shared" si="4"/>
        <v>236</v>
      </c>
      <c r="F64" s="333">
        <v>141</v>
      </c>
      <c r="G64" s="333">
        <v>95</v>
      </c>
      <c r="H64" s="332">
        <f t="shared" si="5"/>
        <v>236</v>
      </c>
      <c r="I64" s="6"/>
      <c r="J64" s="5"/>
      <c r="K64" s="6"/>
    </row>
    <row r="65" spans="1:11" ht="24.75" customHeight="1">
      <c r="A65" s="573">
        <v>3</v>
      </c>
      <c r="B65" s="106" t="s">
        <v>127</v>
      </c>
      <c r="C65" s="294">
        <v>5777</v>
      </c>
      <c r="D65" s="294">
        <v>3479</v>
      </c>
      <c r="E65" s="298">
        <f t="shared" si="4"/>
        <v>9256</v>
      </c>
      <c r="F65" s="294">
        <v>6635</v>
      </c>
      <c r="G65" s="294">
        <v>3871</v>
      </c>
      <c r="H65" s="332">
        <f t="shared" si="5"/>
        <v>10506</v>
      </c>
      <c r="I65" s="6"/>
      <c r="J65" s="5"/>
      <c r="K65" s="6"/>
    </row>
    <row r="66" spans="1:11" ht="30.75" customHeight="1">
      <c r="A66" s="574"/>
      <c r="B66" s="49" t="s">
        <v>187</v>
      </c>
      <c r="C66" s="194">
        <v>1</v>
      </c>
      <c r="D66" s="194">
        <v>24</v>
      </c>
      <c r="E66" s="298">
        <f t="shared" si="4"/>
        <v>25</v>
      </c>
      <c r="F66" s="194">
        <v>1</v>
      </c>
      <c r="G66" s="194">
        <v>24</v>
      </c>
      <c r="H66" s="332">
        <f t="shared" si="5"/>
        <v>25</v>
      </c>
      <c r="I66" s="6"/>
      <c r="J66" s="5"/>
      <c r="K66" s="6"/>
    </row>
    <row r="67" spans="1:11" ht="30.75" customHeight="1">
      <c r="A67" s="574"/>
      <c r="B67" s="49" t="s">
        <v>128</v>
      </c>
      <c r="C67" s="194">
        <v>1</v>
      </c>
      <c r="D67" s="194">
        <v>6</v>
      </c>
      <c r="E67" s="298">
        <f t="shared" si="4"/>
        <v>7</v>
      </c>
      <c r="F67" s="194">
        <v>9</v>
      </c>
      <c r="G67" s="194">
        <v>6</v>
      </c>
      <c r="H67" s="332">
        <f t="shared" si="5"/>
        <v>15</v>
      </c>
      <c r="I67" s="6"/>
      <c r="J67" s="5"/>
      <c r="K67" s="6"/>
    </row>
    <row r="68" spans="1:11" ht="31.5" customHeight="1">
      <c r="A68" s="574"/>
      <c r="B68" s="49" t="s">
        <v>129</v>
      </c>
      <c r="C68" s="194">
        <v>492</v>
      </c>
      <c r="D68" s="194">
        <v>337</v>
      </c>
      <c r="E68" s="298">
        <f t="shared" si="4"/>
        <v>829</v>
      </c>
      <c r="F68" s="194">
        <v>589</v>
      </c>
      <c r="G68" s="194">
        <v>387</v>
      </c>
      <c r="H68" s="332">
        <f t="shared" si="5"/>
        <v>976</v>
      </c>
      <c r="I68" s="6"/>
      <c r="J68" s="5"/>
      <c r="K68" s="6"/>
    </row>
    <row r="69" spans="1:11" ht="30" customHeight="1">
      <c r="A69" s="574"/>
      <c r="B69" s="25" t="s">
        <v>313</v>
      </c>
      <c r="C69" s="194">
        <v>881</v>
      </c>
      <c r="D69" s="194">
        <v>581</v>
      </c>
      <c r="E69" s="298">
        <f t="shared" si="4"/>
        <v>1462</v>
      </c>
      <c r="F69" s="194">
        <v>1004</v>
      </c>
      <c r="G69" s="194">
        <v>669</v>
      </c>
      <c r="H69" s="332">
        <f t="shared" si="5"/>
        <v>1673</v>
      </c>
      <c r="I69" s="6"/>
      <c r="J69" s="5"/>
      <c r="K69" s="6"/>
    </row>
    <row r="70" spans="1:11" ht="30" customHeight="1">
      <c r="A70" s="574"/>
      <c r="B70" s="25" t="s">
        <v>314</v>
      </c>
      <c r="C70" s="194">
        <v>770</v>
      </c>
      <c r="D70" s="194">
        <v>538</v>
      </c>
      <c r="E70" s="298">
        <f t="shared" si="4"/>
        <v>1308</v>
      </c>
      <c r="F70" s="194">
        <v>862</v>
      </c>
      <c r="G70" s="194">
        <v>620</v>
      </c>
      <c r="H70" s="332">
        <f t="shared" si="5"/>
        <v>1482</v>
      </c>
      <c r="I70" s="6"/>
      <c r="J70" s="5"/>
      <c r="K70" s="6"/>
    </row>
    <row r="71" spans="1:11" ht="30" customHeight="1">
      <c r="A71" s="574"/>
      <c r="B71" s="25" t="s">
        <v>130</v>
      </c>
      <c r="C71" s="194">
        <v>1089</v>
      </c>
      <c r="D71" s="194">
        <v>808</v>
      </c>
      <c r="E71" s="298">
        <f t="shared" si="4"/>
        <v>1897</v>
      </c>
      <c r="F71" s="194">
        <v>1269</v>
      </c>
      <c r="G71" s="194">
        <v>886</v>
      </c>
      <c r="H71" s="332">
        <f t="shared" si="5"/>
        <v>2155</v>
      </c>
      <c r="I71" s="6"/>
      <c r="J71" s="5"/>
      <c r="K71" s="6"/>
    </row>
    <row r="72" spans="1:11" ht="30" customHeight="1">
      <c r="A72" s="574"/>
      <c r="B72" s="25" t="s">
        <v>293</v>
      </c>
      <c r="C72" s="194">
        <v>2389</v>
      </c>
      <c r="D72" s="194">
        <v>1137</v>
      </c>
      <c r="E72" s="298">
        <f t="shared" si="4"/>
        <v>3526</v>
      </c>
      <c r="F72" s="194">
        <v>2601</v>
      </c>
      <c r="G72" s="194">
        <v>1187</v>
      </c>
      <c r="H72" s="332">
        <f t="shared" si="5"/>
        <v>3788</v>
      </c>
      <c r="I72" s="6"/>
      <c r="J72" s="5"/>
      <c r="K72" s="6"/>
    </row>
    <row r="73" spans="1:11" ht="30" customHeight="1">
      <c r="A73" s="574"/>
      <c r="B73" s="25" t="s">
        <v>294</v>
      </c>
      <c r="C73" s="194">
        <v>140</v>
      </c>
      <c r="D73" s="194">
        <v>54</v>
      </c>
      <c r="E73" s="298">
        <f t="shared" si="4"/>
        <v>194</v>
      </c>
      <c r="F73" s="194">
        <v>158</v>
      </c>
      <c r="G73" s="194">
        <v>59</v>
      </c>
      <c r="H73" s="332">
        <f t="shared" si="5"/>
        <v>217</v>
      </c>
      <c r="I73" s="6"/>
      <c r="J73" s="5"/>
      <c r="K73" s="6"/>
    </row>
    <row r="74" spans="1:11" ht="30" customHeight="1" thickBot="1">
      <c r="A74" s="574"/>
      <c r="B74" s="122" t="s">
        <v>210</v>
      </c>
      <c r="C74" s="291">
        <v>3</v>
      </c>
      <c r="D74" s="291">
        <v>0</v>
      </c>
      <c r="E74" s="556">
        <f t="shared" si="4"/>
        <v>3</v>
      </c>
      <c r="F74" s="291">
        <v>3</v>
      </c>
      <c r="G74" s="291">
        <v>0</v>
      </c>
      <c r="H74" s="334">
        <f t="shared" si="5"/>
        <v>3</v>
      </c>
      <c r="I74" s="6"/>
      <c r="J74" s="5"/>
      <c r="K74" s="6"/>
    </row>
    <row r="75" spans="1:10" s="28" customFormat="1" ht="24.75" customHeight="1" thickBot="1">
      <c r="A75" s="450">
        <v>4</v>
      </c>
      <c r="B75" s="454" t="s">
        <v>109</v>
      </c>
      <c r="C75" s="452">
        <v>5932</v>
      </c>
      <c r="D75" s="452">
        <v>3582</v>
      </c>
      <c r="E75" s="452">
        <f t="shared" si="4"/>
        <v>9514</v>
      </c>
      <c r="F75" s="452">
        <v>6790</v>
      </c>
      <c r="G75" s="452">
        <v>3974</v>
      </c>
      <c r="H75" s="453">
        <f t="shared" si="5"/>
        <v>10764</v>
      </c>
      <c r="I75" s="27"/>
      <c r="J75" s="5"/>
    </row>
    <row r="76" spans="1:10" s="28" customFormat="1" ht="27" customHeight="1">
      <c r="A76" s="574"/>
      <c r="B76" s="335" t="s">
        <v>211</v>
      </c>
      <c r="C76" s="292">
        <v>0</v>
      </c>
      <c r="D76" s="292">
        <v>1</v>
      </c>
      <c r="E76" s="298">
        <f t="shared" si="4"/>
        <v>1</v>
      </c>
      <c r="F76" s="292">
        <v>0</v>
      </c>
      <c r="G76" s="292">
        <v>1</v>
      </c>
      <c r="H76" s="332">
        <f t="shared" si="5"/>
        <v>1</v>
      </c>
      <c r="I76" s="27"/>
      <c r="J76" s="5"/>
    </row>
    <row r="77" spans="1:10" s="28" customFormat="1" ht="24.75" customHeight="1">
      <c r="A77" s="574"/>
      <c r="B77" s="122" t="s">
        <v>182</v>
      </c>
      <c r="C77" s="194">
        <v>0</v>
      </c>
      <c r="D77" s="194">
        <v>1</v>
      </c>
      <c r="E77" s="298">
        <f t="shared" si="4"/>
        <v>1</v>
      </c>
      <c r="F77" s="194">
        <v>0</v>
      </c>
      <c r="G77" s="194">
        <v>1</v>
      </c>
      <c r="H77" s="332">
        <f t="shared" si="5"/>
        <v>1</v>
      </c>
      <c r="I77" s="27"/>
      <c r="J77" s="5"/>
    </row>
    <row r="78" spans="1:10" s="28" customFormat="1" ht="24.75" customHeight="1">
      <c r="A78" s="576"/>
      <c r="B78" s="48" t="s">
        <v>139</v>
      </c>
      <c r="C78" s="291">
        <v>18</v>
      </c>
      <c r="D78" s="291">
        <v>35</v>
      </c>
      <c r="E78" s="298">
        <f t="shared" si="4"/>
        <v>53</v>
      </c>
      <c r="F78" s="291">
        <v>27</v>
      </c>
      <c r="G78" s="291">
        <v>43</v>
      </c>
      <c r="H78" s="332">
        <f t="shared" si="5"/>
        <v>70</v>
      </c>
      <c r="I78" s="27"/>
      <c r="J78" s="5"/>
    </row>
    <row r="79" spans="1:10" s="28" customFormat="1" ht="19.5" customHeight="1">
      <c r="A79" s="576"/>
      <c r="B79" s="48" t="s">
        <v>307</v>
      </c>
      <c r="C79" s="194">
        <v>922</v>
      </c>
      <c r="D79" s="194">
        <v>614</v>
      </c>
      <c r="E79" s="298">
        <f t="shared" si="4"/>
        <v>1536</v>
      </c>
      <c r="F79" s="194">
        <v>958</v>
      </c>
      <c r="G79" s="194">
        <v>619</v>
      </c>
      <c r="H79" s="332">
        <f t="shared" si="5"/>
        <v>1577</v>
      </c>
      <c r="I79" s="27"/>
      <c r="J79" s="5"/>
    </row>
    <row r="80" spans="1:10" s="28" customFormat="1" ht="67.5" customHeight="1" thickBot="1">
      <c r="A80" s="952" t="s">
        <v>114</v>
      </c>
      <c r="B80" s="953"/>
      <c r="C80" s="937" t="s">
        <v>418</v>
      </c>
      <c r="D80" s="937"/>
      <c r="E80" s="937"/>
      <c r="F80" s="937"/>
      <c r="G80" s="937"/>
      <c r="H80" s="938"/>
      <c r="I80" s="27"/>
      <c r="J80" s="5"/>
    </row>
    <row r="81" spans="1:11" ht="19.5" customHeight="1" thickBot="1">
      <c r="A81" s="949" t="s">
        <v>157</v>
      </c>
      <c r="B81" s="950"/>
      <c r="C81" s="950"/>
      <c r="D81" s="950"/>
      <c r="E81" s="950"/>
      <c r="F81" s="950"/>
      <c r="G81" s="950"/>
      <c r="H81" s="951"/>
      <c r="I81" s="6"/>
      <c r="J81" s="5"/>
      <c r="K81" s="6"/>
    </row>
    <row r="82" spans="1:11" ht="24.75" customHeight="1">
      <c r="A82" s="567">
        <v>1</v>
      </c>
      <c r="B82" s="229" t="s">
        <v>123</v>
      </c>
      <c r="C82" s="407">
        <v>449</v>
      </c>
      <c r="D82" s="407">
        <v>86</v>
      </c>
      <c r="E82" s="407">
        <f>SUM(C82:D82)</f>
        <v>535</v>
      </c>
      <c r="F82" s="407">
        <v>472</v>
      </c>
      <c r="G82" s="407">
        <v>90</v>
      </c>
      <c r="H82" s="578">
        <f>SUM(F82:G82)</f>
        <v>562</v>
      </c>
      <c r="I82" s="6"/>
      <c r="J82" s="5"/>
      <c r="K82" s="6"/>
    </row>
    <row r="83" spans="1:11" ht="24.75" customHeight="1">
      <c r="A83" s="569"/>
      <c r="B83" s="120" t="s">
        <v>124</v>
      </c>
      <c r="C83" s="404">
        <v>187</v>
      </c>
      <c r="D83" s="404">
        <v>13</v>
      </c>
      <c r="E83" s="407">
        <f aca="true" t="shared" si="6" ref="E83:E100">SUM(C83:D83)</f>
        <v>200</v>
      </c>
      <c r="F83" s="404">
        <v>203</v>
      </c>
      <c r="G83" s="404">
        <v>15</v>
      </c>
      <c r="H83" s="578">
        <f aca="true" t="shared" si="7" ref="H83:H100">SUM(F83:G83)</f>
        <v>218</v>
      </c>
      <c r="I83" s="6"/>
      <c r="J83" s="5"/>
      <c r="K83" s="6"/>
    </row>
    <row r="84" spans="1:11" ht="24.75" customHeight="1">
      <c r="A84" s="570">
        <v>2</v>
      </c>
      <c r="B84" s="571" t="s">
        <v>125</v>
      </c>
      <c r="C84" s="408">
        <v>10205</v>
      </c>
      <c r="D84" s="408">
        <v>10647</v>
      </c>
      <c r="E84" s="407">
        <f t="shared" si="6"/>
        <v>20852</v>
      </c>
      <c r="F84" s="408">
        <v>10698</v>
      </c>
      <c r="G84" s="408">
        <v>11159</v>
      </c>
      <c r="H84" s="578">
        <f t="shared" si="7"/>
        <v>21857</v>
      </c>
      <c r="I84" s="6"/>
      <c r="J84" s="5"/>
      <c r="K84" s="6"/>
    </row>
    <row r="85" spans="1:11" ht="24.75" customHeight="1">
      <c r="A85" s="572"/>
      <c r="B85" s="72" t="s">
        <v>126</v>
      </c>
      <c r="C85" s="405">
        <v>10005</v>
      </c>
      <c r="D85" s="405">
        <v>10548</v>
      </c>
      <c r="E85" s="407">
        <f t="shared" si="6"/>
        <v>20553</v>
      </c>
      <c r="F85" s="405">
        <v>10494</v>
      </c>
      <c r="G85" s="405">
        <v>11059</v>
      </c>
      <c r="H85" s="578">
        <f t="shared" si="7"/>
        <v>21553</v>
      </c>
      <c r="I85" s="6"/>
      <c r="J85" s="5"/>
      <c r="K85" s="6"/>
    </row>
    <row r="86" spans="1:11" ht="24.75" customHeight="1">
      <c r="A86" s="573">
        <v>3</v>
      </c>
      <c r="B86" s="106" t="s">
        <v>127</v>
      </c>
      <c r="C86" s="408">
        <v>2325</v>
      </c>
      <c r="D86" s="408">
        <v>550</v>
      </c>
      <c r="E86" s="407">
        <f t="shared" si="6"/>
        <v>2875</v>
      </c>
      <c r="F86" s="408">
        <v>2354</v>
      </c>
      <c r="G86" s="408">
        <v>563</v>
      </c>
      <c r="H86" s="578">
        <f t="shared" si="7"/>
        <v>2917</v>
      </c>
      <c r="I86" s="6"/>
      <c r="J86" s="5"/>
      <c r="K86" s="6"/>
    </row>
    <row r="87" spans="1:11" ht="30.75" customHeight="1">
      <c r="A87" s="574"/>
      <c r="B87" s="49" t="s">
        <v>187</v>
      </c>
      <c r="C87" s="405">
        <v>115</v>
      </c>
      <c r="D87" s="405">
        <v>49</v>
      </c>
      <c r="E87" s="407">
        <f t="shared" si="6"/>
        <v>164</v>
      </c>
      <c r="F87" s="405">
        <v>117</v>
      </c>
      <c r="G87" s="405">
        <v>51</v>
      </c>
      <c r="H87" s="578">
        <f t="shared" si="7"/>
        <v>168</v>
      </c>
      <c r="I87" s="6"/>
      <c r="J87" s="5"/>
      <c r="K87" s="6"/>
    </row>
    <row r="88" spans="1:11" ht="30.75" customHeight="1">
      <c r="A88" s="574"/>
      <c r="B88" s="49" t="s">
        <v>128</v>
      </c>
      <c r="C88" s="405">
        <v>52</v>
      </c>
      <c r="D88" s="405">
        <v>42</v>
      </c>
      <c r="E88" s="407">
        <f t="shared" si="6"/>
        <v>94</v>
      </c>
      <c r="F88" s="405">
        <v>52</v>
      </c>
      <c r="G88" s="405">
        <v>42</v>
      </c>
      <c r="H88" s="578">
        <f t="shared" si="7"/>
        <v>94</v>
      </c>
      <c r="I88" s="6"/>
      <c r="J88" s="5"/>
      <c r="K88" s="6"/>
    </row>
    <row r="89" spans="1:11" ht="31.5" customHeight="1">
      <c r="A89" s="574"/>
      <c r="B89" s="49" t="s">
        <v>129</v>
      </c>
      <c r="C89" s="405">
        <v>38</v>
      </c>
      <c r="D89" s="405">
        <v>17</v>
      </c>
      <c r="E89" s="407">
        <f t="shared" si="6"/>
        <v>55</v>
      </c>
      <c r="F89" s="405">
        <v>39</v>
      </c>
      <c r="G89" s="405">
        <v>18</v>
      </c>
      <c r="H89" s="578">
        <f t="shared" si="7"/>
        <v>57</v>
      </c>
      <c r="I89" s="6"/>
      <c r="J89" s="5"/>
      <c r="K89" s="6"/>
    </row>
    <row r="90" spans="1:11" ht="30" customHeight="1">
      <c r="A90" s="574"/>
      <c r="B90" s="25" t="s">
        <v>313</v>
      </c>
      <c r="C90" s="405">
        <v>151</v>
      </c>
      <c r="D90" s="405">
        <v>73</v>
      </c>
      <c r="E90" s="407">
        <f t="shared" si="6"/>
        <v>224</v>
      </c>
      <c r="F90" s="405">
        <v>155</v>
      </c>
      <c r="G90" s="405">
        <v>78</v>
      </c>
      <c r="H90" s="578">
        <f t="shared" si="7"/>
        <v>233</v>
      </c>
      <c r="I90" s="6"/>
      <c r="J90" s="5"/>
      <c r="K90" s="6"/>
    </row>
    <row r="91" spans="1:11" ht="30" customHeight="1">
      <c r="A91" s="574"/>
      <c r="B91" s="25" t="s">
        <v>314</v>
      </c>
      <c r="C91" s="405">
        <v>90</v>
      </c>
      <c r="D91" s="405">
        <v>51</v>
      </c>
      <c r="E91" s="407">
        <f t="shared" si="6"/>
        <v>141</v>
      </c>
      <c r="F91" s="405">
        <v>94</v>
      </c>
      <c r="G91" s="405">
        <v>53</v>
      </c>
      <c r="H91" s="578">
        <f t="shared" si="7"/>
        <v>147</v>
      </c>
      <c r="I91" s="6"/>
      <c r="J91" s="5"/>
      <c r="K91" s="6"/>
    </row>
    <row r="92" spans="1:11" ht="30" customHeight="1">
      <c r="A92" s="574"/>
      <c r="B92" s="25" t="s">
        <v>130</v>
      </c>
      <c r="C92" s="405">
        <v>38</v>
      </c>
      <c r="D92" s="405">
        <v>37</v>
      </c>
      <c r="E92" s="407">
        <f t="shared" si="6"/>
        <v>75</v>
      </c>
      <c r="F92" s="405">
        <v>42</v>
      </c>
      <c r="G92" s="405">
        <v>40</v>
      </c>
      <c r="H92" s="578">
        <f t="shared" si="7"/>
        <v>82</v>
      </c>
      <c r="I92" s="6"/>
      <c r="J92" s="5"/>
      <c r="K92" s="6"/>
    </row>
    <row r="93" spans="1:11" ht="30" customHeight="1">
      <c r="A93" s="574"/>
      <c r="B93" s="25" t="s">
        <v>293</v>
      </c>
      <c r="C93" s="405">
        <v>196</v>
      </c>
      <c r="D93" s="405">
        <v>45</v>
      </c>
      <c r="E93" s="407">
        <f t="shared" si="6"/>
        <v>241</v>
      </c>
      <c r="F93" s="405">
        <v>198</v>
      </c>
      <c r="G93" s="405">
        <v>45</v>
      </c>
      <c r="H93" s="578">
        <f t="shared" si="7"/>
        <v>243</v>
      </c>
      <c r="I93" s="6"/>
      <c r="J93" s="5"/>
      <c r="K93" s="6"/>
    </row>
    <row r="94" spans="1:11" ht="30" customHeight="1">
      <c r="A94" s="574"/>
      <c r="B94" s="25" t="s">
        <v>294</v>
      </c>
      <c r="C94" s="405">
        <v>8</v>
      </c>
      <c r="D94" s="405">
        <v>1</v>
      </c>
      <c r="E94" s="407">
        <f t="shared" si="6"/>
        <v>9</v>
      </c>
      <c r="F94" s="405">
        <v>18</v>
      </c>
      <c r="G94" s="405">
        <v>1</v>
      </c>
      <c r="H94" s="578">
        <f t="shared" si="7"/>
        <v>19</v>
      </c>
      <c r="I94" s="6"/>
      <c r="J94" s="5"/>
      <c r="K94" s="6"/>
    </row>
    <row r="95" spans="1:11" ht="30" customHeight="1" thickBot="1">
      <c r="A95" s="574"/>
      <c r="B95" s="122" t="s">
        <v>210</v>
      </c>
      <c r="C95" s="406">
        <v>6</v>
      </c>
      <c r="D95" s="406">
        <v>3</v>
      </c>
      <c r="E95" s="557">
        <f t="shared" si="6"/>
        <v>9</v>
      </c>
      <c r="F95" s="406">
        <v>8</v>
      </c>
      <c r="G95" s="406">
        <v>4</v>
      </c>
      <c r="H95" s="579">
        <f t="shared" si="7"/>
        <v>12</v>
      </c>
      <c r="I95" s="6"/>
      <c r="J95" s="5"/>
      <c r="K95" s="6"/>
    </row>
    <row r="96" spans="1:10" s="28" customFormat="1" ht="24.75" customHeight="1" thickBot="1">
      <c r="A96" s="552">
        <v>4</v>
      </c>
      <c r="B96" s="454" t="s">
        <v>109</v>
      </c>
      <c r="C96" s="455">
        <f>C82+C84+C86</f>
        <v>12979</v>
      </c>
      <c r="D96" s="455">
        <f>D82+D84+D86</f>
        <v>11283</v>
      </c>
      <c r="E96" s="559">
        <f t="shared" si="6"/>
        <v>24262</v>
      </c>
      <c r="F96" s="455">
        <f>F82+F84+F86</f>
        <v>13524</v>
      </c>
      <c r="G96" s="455">
        <f>G82+G84+G86</f>
        <v>11812</v>
      </c>
      <c r="H96" s="560">
        <f t="shared" si="7"/>
        <v>25336</v>
      </c>
      <c r="I96" s="27"/>
      <c r="J96" s="5"/>
    </row>
    <row r="97" spans="1:10" s="28" customFormat="1" ht="27" customHeight="1">
      <c r="A97" s="574"/>
      <c r="B97" s="335" t="s">
        <v>211</v>
      </c>
      <c r="C97" s="404">
        <v>0</v>
      </c>
      <c r="D97" s="404">
        <v>0</v>
      </c>
      <c r="E97" s="558">
        <f t="shared" si="6"/>
        <v>0</v>
      </c>
      <c r="F97" s="404">
        <v>0</v>
      </c>
      <c r="G97" s="404">
        <v>0</v>
      </c>
      <c r="H97" s="580">
        <f t="shared" si="7"/>
        <v>0</v>
      </c>
      <c r="I97" s="27"/>
      <c r="J97" s="5"/>
    </row>
    <row r="98" spans="1:10" s="28" customFormat="1" ht="24.75" customHeight="1">
      <c r="A98" s="574"/>
      <c r="B98" s="122" t="s">
        <v>182</v>
      </c>
      <c r="C98" s="405">
        <v>0</v>
      </c>
      <c r="D98" s="405">
        <v>0</v>
      </c>
      <c r="E98" s="407">
        <f t="shared" si="6"/>
        <v>0</v>
      </c>
      <c r="F98" s="405">
        <v>0</v>
      </c>
      <c r="G98" s="405">
        <v>0</v>
      </c>
      <c r="H98" s="578">
        <f t="shared" si="7"/>
        <v>0</v>
      </c>
      <c r="I98" s="27"/>
      <c r="J98" s="5"/>
    </row>
    <row r="99" spans="1:10" s="28" customFormat="1" ht="24.75" customHeight="1">
      <c r="A99" s="576"/>
      <c r="B99" s="48" t="s">
        <v>139</v>
      </c>
      <c r="C99" s="405">
        <v>93</v>
      </c>
      <c r="D99" s="405">
        <v>178</v>
      </c>
      <c r="E99" s="407">
        <f t="shared" si="6"/>
        <v>271</v>
      </c>
      <c r="F99" s="405">
        <v>97</v>
      </c>
      <c r="G99" s="405">
        <v>181</v>
      </c>
      <c r="H99" s="578">
        <f t="shared" si="7"/>
        <v>278</v>
      </c>
      <c r="I99" s="27"/>
      <c r="J99" s="5"/>
    </row>
    <row r="100" spans="1:10" s="28" customFormat="1" ht="19.5" customHeight="1">
      <c r="A100" s="576"/>
      <c r="B100" s="48" t="s">
        <v>307</v>
      </c>
      <c r="C100" s="406">
        <v>5623</v>
      </c>
      <c r="D100" s="406">
        <v>4813</v>
      </c>
      <c r="E100" s="407">
        <f t="shared" si="6"/>
        <v>10436</v>
      </c>
      <c r="F100" s="406">
        <v>6161</v>
      </c>
      <c r="G100" s="406">
        <v>5338</v>
      </c>
      <c r="H100" s="578">
        <f t="shared" si="7"/>
        <v>11499</v>
      </c>
      <c r="I100" s="27"/>
      <c r="J100" s="5"/>
    </row>
    <row r="101" spans="1:10" s="28" customFormat="1" ht="50.25" customHeight="1" thickBot="1">
      <c r="A101" s="930" t="s">
        <v>114</v>
      </c>
      <c r="B101" s="931"/>
      <c r="C101" s="932" t="s">
        <v>425</v>
      </c>
      <c r="D101" s="933"/>
      <c r="E101" s="933"/>
      <c r="F101" s="933"/>
      <c r="G101" s="933"/>
      <c r="H101" s="934"/>
      <c r="I101" s="27"/>
      <c r="J101" s="5"/>
    </row>
    <row r="102" spans="1:10" s="28" customFormat="1" ht="16.5" customHeight="1">
      <c r="A102" s="15"/>
      <c r="B102" s="15"/>
      <c r="C102" s="15"/>
      <c r="D102" s="15"/>
      <c r="E102" s="15"/>
      <c r="F102" s="15"/>
      <c r="G102" s="15"/>
      <c r="H102" s="15"/>
      <c r="I102" s="27"/>
      <c r="J102" s="5"/>
    </row>
    <row r="103" spans="1:2" ht="12.75">
      <c r="A103" s="926" t="s">
        <v>1468</v>
      </c>
      <c r="B103" s="926"/>
    </row>
    <row r="104" spans="1:2" ht="15" customHeight="1">
      <c r="A104" s="926" t="s">
        <v>110</v>
      </c>
      <c r="B104" s="926"/>
    </row>
  </sheetData>
  <sheetProtection selectLockedCells="1" selectUnlockedCells="1"/>
  <mergeCells count="31">
    <mergeCell ref="A104:B104"/>
    <mergeCell ref="A15:A16"/>
    <mergeCell ref="B15:B16"/>
    <mergeCell ref="A18:H18"/>
    <mergeCell ref="A55:A58"/>
    <mergeCell ref="C59:H59"/>
    <mergeCell ref="A39:H39"/>
    <mergeCell ref="F15:H15"/>
    <mergeCell ref="A9:H9"/>
    <mergeCell ref="A13:H13"/>
    <mergeCell ref="C38:H38"/>
    <mergeCell ref="A103:B103"/>
    <mergeCell ref="A7:H7"/>
    <mergeCell ref="C15:E15"/>
    <mergeCell ref="A12:H12"/>
    <mergeCell ref="A60:H60"/>
    <mergeCell ref="A80:B80"/>
    <mergeCell ref="A81:H81"/>
    <mergeCell ref="A1:H1"/>
    <mergeCell ref="A3:B3"/>
    <mergeCell ref="C3:H3"/>
    <mergeCell ref="A5:B5"/>
    <mergeCell ref="C5:H5"/>
    <mergeCell ref="A8:H8"/>
    <mergeCell ref="A11:E11"/>
    <mergeCell ref="A38:B38"/>
    <mergeCell ref="A101:B101"/>
    <mergeCell ref="C101:H101"/>
    <mergeCell ref="A45:A53"/>
    <mergeCell ref="C80:H80"/>
    <mergeCell ref="A59:B59"/>
  </mergeCells>
  <printOptions horizontalCentered="1"/>
  <pageMargins left="0.7874015748031497" right="0.7874015748031497" top="0.7874015748031497" bottom="0.7874015748031497" header="0.5118110236220472" footer="0.5118110236220472"/>
  <pageSetup horizontalDpi="300" verticalDpi="300" orientation="portrait" paperSize="9" scale="75" r:id="rId1"/>
  <rowBreaks count="3" manualBreakCount="3">
    <brk id="32" max="255" man="1"/>
    <brk id="59" max="255" man="1"/>
    <brk id="9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BreakPreview" zoomScale="120" zoomScaleSheetLayoutView="120" zoomScalePageLayoutView="0" workbookViewId="0" topLeftCell="A19">
      <selection activeCell="A2" sqref="A2"/>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940" t="s">
        <v>1472</v>
      </c>
      <c r="B1" s="940"/>
      <c r="C1" s="940"/>
      <c r="D1" s="940"/>
      <c r="E1" s="940"/>
      <c r="F1" s="940"/>
      <c r="G1" s="940"/>
      <c r="H1" s="940"/>
    </row>
    <row r="2" spans="2:8" ht="12.75">
      <c r="B2" s="1"/>
      <c r="C2" s="1"/>
      <c r="D2" s="1"/>
      <c r="E2" s="2"/>
      <c r="F2" s="1"/>
      <c r="G2" s="1"/>
      <c r="H2" s="1"/>
    </row>
    <row r="3" spans="1:8" ht="15">
      <c r="A3" s="907" t="s">
        <v>107</v>
      </c>
      <c r="B3" s="980"/>
      <c r="C3" s="974" t="s">
        <v>360</v>
      </c>
      <c r="D3" s="975"/>
      <c r="E3" s="975"/>
      <c r="F3" s="975"/>
      <c r="G3" s="975"/>
      <c r="H3" s="976"/>
    </row>
    <row r="4" spans="1:8" ht="15">
      <c r="A4" s="88"/>
      <c r="B4" s="89"/>
      <c r="C4" s="1"/>
      <c r="D4" s="1"/>
      <c r="E4" s="4"/>
      <c r="F4" s="4"/>
      <c r="G4" s="4"/>
      <c r="H4" s="4"/>
    </row>
    <row r="5" spans="1:8" ht="15">
      <c r="A5" s="907" t="s">
        <v>108</v>
      </c>
      <c r="B5" s="980"/>
      <c r="C5" s="974" t="s">
        <v>359</v>
      </c>
      <c r="D5" s="975"/>
      <c r="E5" s="975"/>
      <c r="F5" s="975"/>
      <c r="G5" s="975"/>
      <c r="H5" s="976"/>
    </row>
    <row r="6" spans="2:8" ht="12.75">
      <c r="B6" s="4"/>
      <c r="C6" s="4"/>
      <c r="D6" s="4"/>
      <c r="E6" s="4"/>
      <c r="F6" s="4"/>
      <c r="G6" s="4"/>
      <c r="H6" s="4"/>
    </row>
    <row r="7" spans="1:13" s="3" customFormat="1" ht="76.5" customHeight="1">
      <c r="A7" s="947" t="s">
        <v>242</v>
      </c>
      <c r="B7" s="947"/>
      <c r="C7" s="947"/>
      <c r="D7" s="947"/>
      <c r="E7" s="947"/>
      <c r="F7" s="947"/>
      <c r="G7" s="947"/>
      <c r="H7" s="947"/>
      <c r="I7" s="159"/>
      <c r="J7" s="159"/>
      <c r="K7" s="159"/>
      <c r="L7" s="159"/>
      <c r="M7" s="159"/>
    </row>
    <row r="8" spans="1:13" ht="55.5" customHeight="1">
      <c r="A8" s="943" t="s">
        <v>32</v>
      </c>
      <c r="B8" s="943"/>
      <c r="C8" s="943"/>
      <c r="D8" s="943"/>
      <c r="E8" s="943"/>
      <c r="F8" s="943"/>
      <c r="G8" s="943"/>
      <c r="H8" s="943"/>
      <c r="I8" s="12"/>
      <c r="J8" s="12"/>
      <c r="K8" s="12"/>
      <c r="L8" s="12"/>
      <c r="M8" s="3"/>
    </row>
    <row r="9" spans="1:13" ht="54" customHeight="1">
      <c r="A9" s="943" t="s">
        <v>36</v>
      </c>
      <c r="B9" s="943"/>
      <c r="C9" s="943"/>
      <c r="D9" s="943"/>
      <c r="E9" s="943"/>
      <c r="F9" s="943"/>
      <c r="G9" s="943"/>
      <c r="H9" s="943"/>
      <c r="I9" s="12"/>
      <c r="J9" s="12"/>
      <c r="K9" s="12"/>
      <c r="L9" s="12"/>
      <c r="M9" s="3"/>
    </row>
    <row r="10" spans="1:13" ht="19.5" customHeight="1">
      <c r="A10" s="107"/>
      <c r="B10" s="107"/>
      <c r="C10" s="107"/>
      <c r="D10" s="107"/>
      <c r="E10" s="107"/>
      <c r="F10" s="107"/>
      <c r="G10" s="107"/>
      <c r="H10" s="107"/>
      <c r="I10" s="12"/>
      <c r="J10" s="12"/>
      <c r="K10" s="12"/>
      <c r="L10" s="12"/>
      <c r="M10" s="3"/>
    </row>
    <row r="11" spans="1:13" ht="15.75" customHeight="1">
      <c r="A11" s="887" t="s">
        <v>115</v>
      </c>
      <c r="B11" s="887"/>
      <c r="C11" s="887"/>
      <c r="D11" s="887"/>
      <c r="E11" s="887"/>
      <c r="F11" s="887"/>
      <c r="G11" s="887"/>
      <c r="H11" s="887"/>
      <c r="I11" s="11"/>
      <c r="J11" s="11"/>
      <c r="K11" s="11"/>
      <c r="L11" s="11"/>
      <c r="M11" s="3"/>
    </row>
    <row r="12" spans="1:13" ht="17.25" customHeight="1">
      <c r="A12" s="887" t="s">
        <v>116</v>
      </c>
      <c r="B12" s="887"/>
      <c r="C12" s="887"/>
      <c r="D12" s="887"/>
      <c r="E12" s="887"/>
      <c r="F12" s="887"/>
      <c r="G12" s="887"/>
      <c r="H12" s="887"/>
      <c r="I12" s="11"/>
      <c r="J12" s="11"/>
      <c r="K12" s="11"/>
      <c r="L12" s="11"/>
      <c r="M12" s="11"/>
    </row>
    <row r="13" spans="1:13" ht="16.5" customHeight="1">
      <c r="A13" s="887" t="s">
        <v>117</v>
      </c>
      <c r="B13" s="887"/>
      <c r="C13" s="887"/>
      <c r="D13" s="887"/>
      <c r="E13" s="887"/>
      <c r="F13" s="887"/>
      <c r="G13" s="887"/>
      <c r="H13" s="887"/>
      <c r="I13" s="12"/>
      <c r="J13" s="12"/>
      <c r="K13" s="12"/>
      <c r="L13" s="12"/>
      <c r="M13" s="3"/>
    </row>
    <row r="14" spans="2:13" ht="12" customHeight="1" thickBot="1">
      <c r="B14" s="11"/>
      <c r="C14" s="12"/>
      <c r="D14" s="12"/>
      <c r="E14" s="12"/>
      <c r="F14" s="12"/>
      <c r="G14" s="12"/>
      <c r="H14" s="12"/>
      <c r="I14" s="12"/>
      <c r="J14" s="12"/>
      <c r="K14" s="12"/>
      <c r="L14" s="12"/>
      <c r="M14" s="3"/>
    </row>
    <row r="15" spans="1:8" ht="17.25" customHeight="1">
      <c r="A15" s="981" t="s">
        <v>198</v>
      </c>
      <c r="B15" s="977" t="s">
        <v>183</v>
      </c>
      <c r="C15" s="977" t="s">
        <v>119</v>
      </c>
      <c r="D15" s="977"/>
      <c r="E15" s="977"/>
      <c r="F15" s="977" t="s">
        <v>120</v>
      </c>
      <c r="G15" s="977"/>
      <c r="H15" s="978"/>
    </row>
    <row r="16" spans="1:8" ht="14.25" customHeight="1">
      <c r="A16" s="982"/>
      <c r="B16" s="979"/>
      <c r="C16" s="75" t="s">
        <v>112</v>
      </c>
      <c r="D16" s="75" t="s">
        <v>113</v>
      </c>
      <c r="E16" s="75" t="s">
        <v>109</v>
      </c>
      <c r="F16" s="75" t="s">
        <v>112</v>
      </c>
      <c r="G16" s="75" t="s">
        <v>113</v>
      </c>
      <c r="H16" s="113" t="s">
        <v>109</v>
      </c>
    </row>
    <row r="17" spans="1:8" ht="12" customHeight="1" thickBot="1">
      <c r="A17" s="141">
        <v>1</v>
      </c>
      <c r="B17" s="142">
        <v>2</v>
      </c>
      <c r="C17" s="142">
        <v>3</v>
      </c>
      <c r="D17" s="142">
        <v>4</v>
      </c>
      <c r="E17" s="142">
        <v>5</v>
      </c>
      <c r="F17" s="142">
        <v>6</v>
      </c>
      <c r="G17" s="142">
        <v>7</v>
      </c>
      <c r="H17" s="143">
        <v>8</v>
      </c>
    </row>
    <row r="18" spans="1:8" ht="12" customHeight="1" thickBot="1">
      <c r="A18" s="969" t="s">
        <v>148</v>
      </c>
      <c r="B18" s="970"/>
      <c r="C18" s="970"/>
      <c r="D18" s="970"/>
      <c r="E18" s="970"/>
      <c r="F18" s="970"/>
      <c r="G18" s="970"/>
      <c r="H18" s="971"/>
    </row>
    <row r="19" spans="1:8" ht="21" customHeight="1">
      <c r="A19" s="110">
        <v>1</v>
      </c>
      <c r="B19" s="111" t="s">
        <v>309</v>
      </c>
      <c r="C19" s="112">
        <v>2516</v>
      </c>
      <c r="D19" s="112">
        <v>1726</v>
      </c>
      <c r="E19" s="299">
        <f>C19+D19</f>
        <v>4242</v>
      </c>
      <c r="F19" s="112">
        <v>5884</v>
      </c>
      <c r="G19" s="112">
        <v>3600</v>
      </c>
      <c r="H19" s="299">
        <f>F19+G19</f>
        <v>9484</v>
      </c>
    </row>
    <row r="20" spans="1:8" ht="31.5" customHeight="1">
      <c r="A20" s="79">
        <v>2</v>
      </c>
      <c r="B20" s="77" t="s">
        <v>308</v>
      </c>
      <c r="C20" s="35">
        <v>186</v>
      </c>
      <c r="D20" s="35">
        <v>333</v>
      </c>
      <c r="E20" s="299">
        <f>C20+D20</f>
        <v>519</v>
      </c>
      <c r="F20" s="112">
        <v>328</v>
      </c>
      <c r="G20" s="112">
        <v>562</v>
      </c>
      <c r="H20" s="299">
        <f>F20+G20</f>
        <v>890</v>
      </c>
    </row>
    <row r="21" spans="1:8" ht="31.5" customHeight="1">
      <c r="A21" s="80"/>
      <c r="B21" s="78" t="s">
        <v>310</v>
      </c>
      <c r="C21" s="35">
        <v>20</v>
      </c>
      <c r="D21" s="35">
        <v>9</v>
      </c>
      <c r="E21" s="299">
        <f>C21+D21</f>
        <v>29</v>
      </c>
      <c r="F21" s="112">
        <v>25</v>
      </c>
      <c r="G21" s="112">
        <v>10</v>
      </c>
      <c r="H21" s="299">
        <f>F21+G21</f>
        <v>35</v>
      </c>
    </row>
    <row r="22" spans="1:8" ht="15.75" customHeight="1" thickBot="1">
      <c r="A22" s="972" t="s">
        <v>114</v>
      </c>
      <c r="B22" s="973"/>
      <c r="C22" s="890"/>
      <c r="D22" s="890"/>
      <c r="E22" s="890"/>
      <c r="F22" s="890"/>
      <c r="G22" s="890"/>
      <c r="H22" s="890"/>
    </row>
    <row r="23" spans="1:8" ht="12" customHeight="1" thickBot="1">
      <c r="A23" s="969" t="s">
        <v>150</v>
      </c>
      <c r="B23" s="970"/>
      <c r="C23" s="970"/>
      <c r="D23" s="970"/>
      <c r="E23" s="970"/>
      <c r="F23" s="970"/>
      <c r="G23" s="970"/>
      <c r="H23" s="971"/>
    </row>
    <row r="24" spans="1:8" ht="21" customHeight="1">
      <c r="A24" s="110">
        <v>1</v>
      </c>
      <c r="B24" s="111" t="s">
        <v>309</v>
      </c>
      <c r="C24" s="658">
        <v>437</v>
      </c>
      <c r="D24" s="658">
        <v>209</v>
      </c>
      <c r="E24" s="659">
        <f>SUM(C24:D24)</f>
        <v>646</v>
      </c>
      <c r="F24" s="658">
        <v>889</v>
      </c>
      <c r="G24" s="658">
        <v>471</v>
      </c>
      <c r="H24" s="659">
        <f>SUM(F24:G24)</f>
        <v>1360</v>
      </c>
    </row>
    <row r="25" spans="1:8" ht="31.5" customHeight="1">
      <c r="A25" s="79">
        <v>2</v>
      </c>
      <c r="B25" s="77" t="s">
        <v>308</v>
      </c>
      <c r="C25" s="660">
        <v>256</v>
      </c>
      <c r="D25" s="660">
        <v>253</v>
      </c>
      <c r="E25" s="659">
        <f>SUM(C25:D25)</f>
        <v>509</v>
      </c>
      <c r="F25" s="660">
        <v>373</v>
      </c>
      <c r="G25" s="660">
        <v>313</v>
      </c>
      <c r="H25" s="659">
        <f>SUM(F25:G25)</f>
        <v>686</v>
      </c>
    </row>
    <row r="26" spans="1:8" ht="31.5" customHeight="1">
      <c r="A26" s="80"/>
      <c r="B26" s="78" t="s">
        <v>310</v>
      </c>
      <c r="C26" s="660">
        <v>76</v>
      </c>
      <c r="D26" s="660">
        <v>32</v>
      </c>
      <c r="E26" s="659">
        <f>SUM(C26:D26)</f>
        <v>108</v>
      </c>
      <c r="F26" s="660">
        <v>111</v>
      </c>
      <c r="G26" s="660">
        <v>45</v>
      </c>
      <c r="H26" s="659">
        <f>SUM(F26:G26)</f>
        <v>156</v>
      </c>
    </row>
    <row r="27" spans="1:8" ht="15.75" customHeight="1" thickBot="1">
      <c r="A27" s="972" t="s">
        <v>114</v>
      </c>
      <c r="B27" s="973"/>
      <c r="C27" s="890"/>
      <c r="D27" s="890"/>
      <c r="E27" s="890"/>
      <c r="F27" s="890"/>
      <c r="G27" s="890"/>
      <c r="H27" s="890"/>
    </row>
    <row r="28" spans="1:8" ht="12" customHeight="1" thickBot="1">
      <c r="A28" s="969" t="s">
        <v>152</v>
      </c>
      <c r="B28" s="970"/>
      <c r="C28" s="970"/>
      <c r="D28" s="970"/>
      <c r="E28" s="970"/>
      <c r="F28" s="970"/>
      <c r="G28" s="970"/>
      <c r="H28" s="971"/>
    </row>
    <row r="29" spans="1:8" ht="21" customHeight="1">
      <c r="A29" s="110">
        <v>1</v>
      </c>
      <c r="B29" s="111" t="s">
        <v>309</v>
      </c>
      <c r="C29" s="112">
        <v>403</v>
      </c>
      <c r="D29" s="112">
        <v>395</v>
      </c>
      <c r="E29" s="299">
        <f>SUM(C29:D29)</f>
        <v>798</v>
      </c>
      <c r="F29" s="112">
        <v>413</v>
      </c>
      <c r="G29" s="112">
        <v>405</v>
      </c>
      <c r="H29" s="299">
        <f>SUM(F29:G29)</f>
        <v>818</v>
      </c>
    </row>
    <row r="30" spans="1:8" ht="31.5" customHeight="1">
      <c r="A30" s="79">
        <v>2</v>
      </c>
      <c r="B30" s="77" t="s">
        <v>308</v>
      </c>
      <c r="C30" s="35">
        <v>260</v>
      </c>
      <c r="D30" s="35">
        <v>281</v>
      </c>
      <c r="E30" s="299">
        <f>SUM(C30:D30)</f>
        <v>541</v>
      </c>
      <c r="F30" s="35">
        <v>354</v>
      </c>
      <c r="G30" s="35">
        <v>372</v>
      </c>
      <c r="H30" s="299">
        <f>SUM(F30:G30)</f>
        <v>726</v>
      </c>
    </row>
    <row r="31" spans="1:8" ht="31.5" customHeight="1">
      <c r="A31" s="80"/>
      <c r="B31" s="78" t="s">
        <v>310</v>
      </c>
      <c r="C31" s="254">
        <v>260</v>
      </c>
      <c r="D31" s="254">
        <v>281</v>
      </c>
      <c r="E31" s="299">
        <f>SUM(C31:D31)</f>
        <v>541</v>
      </c>
      <c r="F31" s="254">
        <v>354</v>
      </c>
      <c r="G31" s="254">
        <v>372</v>
      </c>
      <c r="H31" s="299">
        <f>SUM(F31:G31)</f>
        <v>726</v>
      </c>
    </row>
    <row r="32" spans="1:8" ht="15.75" customHeight="1" thickBot="1">
      <c r="A32" s="972" t="s">
        <v>114</v>
      </c>
      <c r="B32" s="973"/>
      <c r="C32" s="890"/>
      <c r="D32" s="890"/>
      <c r="E32" s="890"/>
      <c r="F32" s="890"/>
      <c r="G32" s="890"/>
      <c r="H32" s="890"/>
    </row>
    <row r="33" spans="1:8" ht="12" customHeight="1" thickBot="1">
      <c r="A33" s="969" t="s">
        <v>157</v>
      </c>
      <c r="B33" s="970"/>
      <c r="C33" s="970"/>
      <c r="D33" s="970"/>
      <c r="E33" s="970"/>
      <c r="F33" s="970"/>
      <c r="G33" s="970"/>
      <c r="H33" s="971"/>
    </row>
    <row r="34" spans="1:8" ht="21" customHeight="1">
      <c r="A34" s="110">
        <v>1</v>
      </c>
      <c r="B34" s="111" t="s">
        <v>309</v>
      </c>
      <c r="C34" s="409">
        <v>5589</v>
      </c>
      <c r="D34" s="409">
        <v>6381</v>
      </c>
      <c r="E34" s="411">
        <f>SUM(C34:D34)</f>
        <v>11970</v>
      </c>
      <c r="F34" s="409">
        <v>5640</v>
      </c>
      <c r="G34" s="409">
        <v>6442</v>
      </c>
      <c r="H34" s="411">
        <f>SUM(F34:G34)</f>
        <v>12082</v>
      </c>
    </row>
    <row r="35" spans="1:8" ht="31.5" customHeight="1">
      <c r="A35" s="79">
        <v>2</v>
      </c>
      <c r="B35" s="77" t="s">
        <v>308</v>
      </c>
      <c r="C35" s="410">
        <v>100</v>
      </c>
      <c r="D35" s="410">
        <v>34</v>
      </c>
      <c r="E35" s="411">
        <f>SUM(C35:D35)</f>
        <v>134</v>
      </c>
      <c r="F35" s="410">
        <v>104</v>
      </c>
      <c r="G35" s="410">
        <v>36</v>
      </c>
      <c r="H35" s="411">
        <f>SUM(F35:G35)</f>
        <v>140</v>
      </c>
    </row>
    <row r="36" spans="1:8" ht="31.5" customHeight="1">
      <c r="A36" s="80"/>
      <c r="B36" s="78" t="s">
        <v>310</v>
      </c>
      <c r="C36" s="410">
        <v>48</v>
      </c>
      <c r="D36" s="410">
        <v>26</v>
      </c>
      <c r="E36" s="411">
        <f>SUM(C36:D36)</f>
        <v>74</v>
      </c>
      <c r="F36" s="410">
        <v>48</v>
      </c>
      <c r="G36" s="410">
        <v>28</v>
      </c>
      <c r="H36" s="411">
        <f>SUM(F36:G36)</f>
        <v>76</v>
      </c>
    </row>
    <row r="37" spans="1:8" ht="39" customHeight="1">
      <c r="A37" s="964" t="s">
        <v>114</v>
      </c>
      <c r="B37" s="965"/>
      <c r="C37" s="966" t="s">
        <v>425</v>
      </c>
      <c r="D37" s="967"/>
      <c r="E37" s="967"/>
      <c r="F37" s="967"/>
      <c r="G37" s="967"/>
      <c r="H37" s="968"/>
    </row>
    <row r="39" spans="1:4" ht="14.25" customHeight="1">
      <c r="A39" s="696" t="s">
        <v>1468</v>
      </c>
      <c r="B39" s="696"/>
      <c r="C39" s="69"/>
      <c r="D39" s="69"/>
    </row>
    <row r="40" spans="1:4" ht="15.75" customHeight="1">
      <c r="A40" s="696" t="s">
        <v>110</v>
      </c>
      <c r="B40" s="696"/>
      <c r="C40" s="696"/>
      <c r="D40" s="696"/>
    </row>
  </sheetData>
  <sheetProtection selectLockedCells="1" selectUnlockedCells="1"/>
  <mergeCells count="29">
    <mergeCell ref="A32:B32"/>
    <mergeCell ref="C32:H32"/>
    <mergeCell ref="A33:H33"/>
    <mergeCell ref="A9:H9"/>
    <mergeCell ref="A1:H1"/>
    <mergeCell ref="C3:H3"/>
    <mergeCell ref="A3:B3"/>
    <mergeCell ref="A7:H7"/>
    <mergeCell ref="A15:A16"/>
    <mergeCell ref="A5:B5"/>
    <mergeCell ref="A28:H28"/>
    <mergeCell ref="C5:H5"/>
    <mergeCell ref="C15:E15"/>
    <mergeCell ref="F15:H15"/>
    <mergeCell ref="B15:B16"/>
    <mergeCell ref="A8:H8"/>
    <mergeCell ref="A13:H13"/>
    <mergeCell ref="A12:H12"/>
    <mergeCell ref="A11:H11"/>
    <mergeCell ref="A37:B37"/>
    <mergeCell ref="C37:H37"/>
    <mergeCell ref="A39:B39"/>
    <mergeCell ref="A18:H18"/>
    <mergeCell ref="A40:D40"/>
    <mergeCell ref="A23:H23"/>
    <mergeCell ref="A22:B22"/>
    <mergeCell ref="C22:H22"/>
    <mergeCell ref="A27:B27"/>
    <mergeCell ref="C27:H27"/>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rowBreaks count="1" manualBreakCount="1">
    <brk id="27" max="7" man="1"/>
  </rowBreaks>
</worksheet>
</file>

<file path=xl/worksheets/sheet6.xml><?xml version="1.0" encoding="utf-8"?>
<worksheet xmlns="http://schemas.openxmlformats.org/spreadsheetml/2006/main" xmlns:r="http://schemas.openxmlformats.org/officeDocument/2006/relationships">
  <dimension ref="A1:M44"/>
  <sheetViews>
    <sheetView view="pageBreakPreview" zoomScale="120" zoomScaleSheetLayoutView="120" zoomScalePageLayoutView="0" workbookViewId="0" topLeftCell="A20">
      <selection activeCell="C30" sqref="C30:H30"/>
    </sheetView>
  </sheetViews>
  <sheetFormatPr defaultColWidth="9.140625" defaultRowHeight="12.75"/>
  <cols>
    <col min="1" max="1" width="3.7109375" style="0" customWidth="1"/>
    <col min="2" max="2" width="23.00390625" style="0" customWidth="1"/>
    <col min="3" max="8" width="10.7109375" style="0" customWidth="1"/>
  </cols>
  <sheetData>
    <row r="1" spans="1:8" ht="29.25" customHeight="1">
      <c r="A1" s="940" t="s">
        <v>1473</v>
      </c>
      <c r="B1" s="940"/>
      <c r="C1" s="940"/>
      <c r="D1" s="940"/>
      <c r="E1" s="940"/>
      <c r="F1" s="940"/>
      <c r="G1" s="940"/>
      <c r="H1" s="940"/>
    </row>
    <row r="2" spans="2:8" ht="12.75">
      <c r="B2" s="1"/>
      <c r="C2" s="1"/>
      <c r="D2" s="1"/>
      <c r="E2" s="2"/>
      <c r="F2" s="1"/>
      <c r="G2" s="1"/>
      <c r="H2" s="1"/>
    </row>
    <row r="3" spans="1:8" ht="15">
      <c r="A3" s="907" t="s">
        <v>107</v>
      </c>
      <c r="B3" s="980"/>
      <c r="C3" s="974" t="s">
        <v>360</v>
      </c>
      <c r="D3" s="975"/>
      <c r="E3" s="975"/>
      <c r="F3" s="975"/>
      <c r="G3" s="975"/>
      <c r="H3" s="976"/>
    </row>
    <row r="4" spans="1:8" ht="15">
      <c r="A4" s="88"/>
      <c r="B4" s="89"/>
      <c r="C4" s="1"/>
      <c r="D4" s="1"/>
      <c r="E4" s="4"/>
      <c r="F4" s="4"/>
      <c r="G4" s="4"/>
      <c r="H4" s="4"/>
    </row>
    <row r="5" spans="1:8" ht="15">
      <c r="A5" s="907" t="s">
        <v>108</v>
      </c>
      <c r="B5" s="980"/>
      <c r="C5" s="974" t="s">
        <v>359</v>
      </c>
      <c r="D5" s="975"/>
      <c r="E5" s="975"/>
      <c r="F5" s="975"/>
      <c r="G5" s="975"/>
      <c r="H5" s="976"/>
    </row>
    <row r="6" spans="2:8" ht="12.75">
      <c r="B6" s="4"/>
      <c r="C6" s="4"/>
      <c r="D6" s="4"/>
      <c r="E6" s="4"/>
      <c r="F6" s="4"/>
      <c r="G6" s="4"/>
      <c r="H6" s="4"/>
    </row>
    <row r="7" spans="1:13" s="3" customFormat="1" ht="79.5" customHeight="1">
      <c r="A7" s="947" t="s">
        <v>242</v>
      </c>
      <c r="B7" s="947"/>
      <c r="C7" s="947"/>
      <c r="D7" s="947"/>
      <c r="E7" s="947"/>
      <c r="F7" s="947"/>
      <c r="G7" s="947"/>
      <c r="H7" s="947"/>
      <c r="I7" s="159"/>
      <c r="J7" s="159"/>
      <c r="K7" s="159"/>
      <c r="L7" s="159"/>
      <c r="M7" s="159"/>
    </row>
    <row r="8" spans="1:8" ht="40.5" customHeight="1">
      <c r="A8" s="943" t="s">
        <v>39</v>
      </c>
      <c r="B8" s="995"/>
      <c r="C8" s="995"/>
      <c r="D8" s="995"/>
      <c r="E8" s="995"/>
      <c r="F8" s="995"/>
      <c r="G8" s="995"/>
      <c r="H8" s="995"/>
    </row>
    <row r="9" spans="1:8" ht="90" customHeight="1">
      <c r="A9" s="943" t="s">
        <v>38</v>
      </c>
      <c r="B9" s="943"/>
      <c r="C9" s="943"/>
      <c r="D9" s="943"/>
      <c r="E9" s="943"/>
      <c r="F9" s="943"/>
      <c r="G9" s="943"/>
      <c r="H9" s="943"/>
    </row>
    <row r="10" spans="1:8" ht="42.75" customHeight="1">
      <c r="A10" s="943" t="s">
        <v>103</v>
      </c>
      <c r="B10" s="943"/>
      <c r="C10" s="943"/>
      <c r="D10" s="943"/>
      <c r="E10" s="943"/>
      <c r="F10" s="943"/>
      <c r="G10" s="943"/>
      <c r="H10" s="943"/>
    </row>
    <row r="11" spans="1:8" ht="19.5" customHeight="1">
      <c r="A11" s="107"/>
      <c r="B11" s="107"/>
      <c r="C11" s="107"/>
      <c r="D11" s="107"/>
      <c r="E11" s="107"/>
      <c r="F11" s="107"/>
      <c r="G11" s="107"/>
      <c r="H11" s="107"/>
    </row>
    <row r="12" spans="1:13" ht="15.75" customHeight="1">
      <c r="A12" s="887" t="s">
        <v>115</v>
      </c>
      <c r="B12" s="887"/>
      <c r="C12" s="887"/>
      <c r="D12" s="887"/>
      <c r="E12" s="887"/>
      <c r="F12" s="887"/>
      <c r="G12" s="887"/>
      <c r="H12" s="887"/>
      <c r="I12" s="11"/>
      <c r="J12" s="11"/>
      <c r="K12" s="11"/>
      <c r="L12" s="11"/>
      <c r="M12" s="3"/>
    </row>
    <row r="13" spans="1:13" ht="17.25" customHeight="1">
      <c r="A13" s="887" t="s">
        <v>116</v>
      </c>
      <c r="B13" s="887"/>
      <c r="C13" s="887"/>
      <c r="D13" s="887"/>
      <c r="E13" s="887"/>
      <c r="F13" s="887"/>
      <c r="G13" s="887"/>
      <c r="H13" s="887"/>
      <c r="I13" s="11"/>
      <c r="J13" s="11"/>
      <c r="K13" s="11"/>
      <c r="L13" s="11"/>
      <c r="M13" s="11"/>
    </row>
    <row r="14" spans="1:13" ht="16.5" customHeight="1">
      <c r="A14" s="887" t="s">
        <v>117</v>
      </c>
      <c r="B14" s="887"/>
      <c r="C14" s="887"/>
      <c r="D14" s="887"/>
      <c r="E14" s="887"/>
      <c r="F14" s="887"/>
      <c r="G14" s="887"/>
      <c r="H14" s="887"/>
      <c r="I14" s="12"/>
      <c r="J14" s="12"/>
      <c r="K14" s="12"/>
      <c r="L14" s="12"/>
      <c r="M14" s="3"/>
    </row>
    <row r="15" spans="2:13" ht="12" customHeight="1" thickBot="1">
      <c r="B15" s="11"/>
      <c r="C15" s="12"/>
      <c r="D15" s="12"/>
      <c r="E15" s="12"/>
      <c r="F15" s="12"/>
      <c r="G15" s="12"/>
      <c r="H15" s="12"/>
      <c r="I15" s="12"/>
      <c r="J15" s="12"/>
      <c r="K15" s="12"/>
      <c r="L15" s="12"/>
      <c r="M15" s="3"/>
    </row>
    <row r="16" spans="1:8" ht="19.5" customHeight="1">
      <c r="A16" s="987" t="s">
        <v>198</v>
      </c>
      <c r="B16" s="913" t="s">
        <v>300</v>
      </c>
      <c r="C16" s="913" t="s">
        <v>119</v>
      </c>
      <c r="D16" s="913"/>
      <c r="E16" s="913"/>
      <c r="F16" s="913" t="s">
        <v>120</v>
      </c>
      <c r="G16" s="913"/>
      <c r="H16" s="914"/>
    </row>
    <row r="17" spans="1:8" ht="18.75" customHeight="1">
      <c r="A17" s="988"/>
      <c r="B17" s="904"/>
      <c r="C17" s="74" t="s">
        <v>112</v>
      </c>
      <c r="D17" s="74" t="s">
        <v>113</v>
      </c>
      <c r="E17" s="74" t="s">
        <v>109</v>
      </c>
      <c r="F17" s="74" t="s">
        <v>112</v>
      </c>
      <c r="G17" s="74" t="s">
        <v>113</v>
      </c>
      <c r="H17" s="103" t="s">
        <v>109</v>
      </c>
    </row>
    <row r="18" spans="1:8" ht="13.5" customHeight="1" thickBot="1">
      <c r="A18" s="230">
        <v>1</v>
      </c>
      <c r="B18" s="231">
        <v>2</v>
      </c>
      <c r="C18" s="231">
        <v>3</v>
      </c>
      <c r="D18" s="231">
        <v>4</v>
      </c>
      <c r="E18" s="231">
        <v>5</v>
      </c>
      <c r="F18" s="231">
        <v>6</v>
      </c>
      <c r="G18" s="231">
        <v>7</v>
      </c>
      <c r="H18" s="232">
        <v>8</v>
      </c>
    </row>
    <row r="19" spans="1:8" ht="13.5" customHeight="1" thickBot="1">
      <c r="A19" s="898" t="s">
        <v>148</v>
      </c>
      <c r="B19" s="899"/>
      <c r="C19" s="899"/>
      <c r="D19" s="899"/>
      <c r="E19" s="899"/>
      <c r="F19" s="899"/>
      <c r="G19" s="899"/>
      <c r="H19" s="900"/>
    </row>
    <row r="20" spans="1:8" ht="27" customHeight="1">
      <c r="A20" s="80">
        <v>1</v>
      </c>
      <c r="B20" s="102" t="s">
        <v>184</v>
      </c>
      <c r="C20" s="114">
        <v>1137</v>
      </c>
      <c r="D20" s="114">
        <v>1190</v>
      </c>
      <c r="E20" s="300">
        <f>C20+D20</f>
        <v>2327</v>
      </c>
      <c r="F20" s="114">
        <v>2390</v>
      </c>
      <c r="G20" s="114">
        <v>2560</v>
      </c>
      <c r="H20" s="300">
        <f>F20+G20</f>
        <v>4950</v>
      </c>
    </row>
    <row r="21" spans="1:8" ht="21" customHeight="1">
      <c r="A21" s="41">
        <v>2</v>
      </c>
      <c r="B21" s="48" t="s">
        <v>285</v>
      </c>
      <c r="C21" s="42">
        <v>3597</v>
      </c>
      <c r="D21" s="42">
        <v>2811</v>
      </c>
      <c r="E21" s="300">
        <f>C21+D21</f>
        <v>6408</v>
      </c>
      <c r="F21" s="42">
        <v>8096</v>
      </c>
      <c r="G21" s="42">
        <v>5722</v>
      </c>
      <c r="H21" s="300">
        <f>F21+G21</f>
        <v>13818</v>
      </c>
    </row>
    <row r="22" spans="1:8" ht="21" customHeight="1">
      <c r="A22" s="41">
        <v>3</v>
      </c>
      <c r="B22" s="48" t="s">
        <v>185</v>
      </c>
      <c r="C22" s="42">
        <v>781</v>
      </c>
      <c r="D22" s="42">
        <v>406</v>
      </c>
      <c r="E22" s="300">
        <f>C22+D22</f>
        <v>1187</v>
      </c>
      <c r="F22" s="42">
        <v>1649</v>
      </c>
      <c r="G22" s="42">
        <v>895</v>
      </c>
      <c r="H22" s="300">
        <f>F22+G22</f>
        <v>2544</v>
      </c>
    </row>
    <row r="23" spans="1:8" ht="21" customHeight="1">
      <c r="A23" s="41">
        <v>4</v>
      </c>
      <c r="B23" s="48" t="s">
        <v>186</v>
      </c>
      <c r="C23" s="42">
        <v>1240</v>
      </c>
      <c r="D23" s="42">
        <v>576</v>
      </c>
      <c r="E23" s="300">
        <f>C23+D23</f>
        <v>1816</v>
      </c>
      <c r="F23" s="42">
        <v>2248</v>
      </c>
      <c r="G23" s="42">
        <v>998</v>
      </c>
      <c r="H23" s="300">
        <f>F23+G23</f>
        <v>3246</v>
      </c>
    </row>
    <row r="24" spans="1:8" ht="12" customHeight="1" thickBot="1">
      <c r="A24" s="989" t="s">
        <v>114</v>
      </c>
      <c r="B24" s="989"/>
      <c r="C24" s="990"/>
      <c r="D24" s="990"/>
      <c r="E24" s="990"/>
      <c r="F24" s="990"/>
      <c r="G24" s="990"/>
      <c r="H24" s="990"/>
    </row>
    <row r="25" spans="1:8" ht="13.5" customHeight="1" thickBot="1">
      <c r="A25" s="898" t="s">
        <v>150</v>
      </c>
      <c r="B25" s="899"/>
      <c r="C25" s="899"/>
      <c r="D25" s="899"/>
      <c r="E25" s="899"/>
      <c r="F25" s="899"/>
      <c r="G25" s="899"/>
      <c r="H25" s="900"/>
    </row>
    <row r="26" spans="1:8" ht="27" customHeight="1">
      <c r="A26" s="80">
        <v>1</v>
      </c>
      <c r="B26" s="102" t="s">
        <v>184</v>
      </c>
      <c r="C26" s="661">
        <v>1215</v>
      </c>
      <c r="D26" s="661">
        <v>355</v>
      </c>
      <c r="E26" s="662">
        <f>SUM(C26:D26)</f>
        <v>1570</v>
      </c>
      <c r="F26" s="661">
        <v>2137</v>
      </c>
      <c r="G26" s="661">
        <v>935</v>
      </c>
      <c r="H26" s="662">
        <f>SUM(F26:G26)</f>
        <v>3072</v>
      </c>
    </row>
    <row r="27" spans="1:8" ht="21" customHeight="1">
      <c r="A27" s="41">
        <v>2</v>
      </c>
      <c r="B27" s="48" t="s">
        <v>285</v>
      </c>
      <c r="C27" s="663">
        <v>1363</v>
      </c>
      <c r="D27" s="663">
        <v>546</v>
      </c>
      <c r="E27" s="664">
        <f>SUM(C27:D27)</f>
        <v>1909</v>
      </c>
      <c r="F27" s="663">
        <v>2078</v>
      </c>
      <c r="G27" s="663">
        <v>844</v>
      </c>
      <c r="H27" s="664">
        <f>SUM(F27:G27)</f>
        <v>2922</v>
      </c>
    </row>
    <row r="28" spans="1:8" ht="21" customHeight="1">
      <c r="A28" s="41">
        <v>3</v>
      </c>
      <c r="B28" s="48" t="s">
        <v>185</v>
      </c>
      <c r="C28" s="663">
        <v>173</v>
      </c>
      <c r="D28" s="663">
        <v>73</v>
      </c>
      <c r="E28" s="664">
        <f>SUM(C28:D28)</f>
        <v>246</v>
      </c>
      <c r="F28" s="663">
        <v>606</v>
      </c>
      <c r="G28" s="663">
        <v>116</v>
      </c>
      <c r="H28" s="664">
        <f>SUM(F28:G28)</f>
        <v>722</v>
      </c>
    </row>
    <row r="29" spans="1:8" ht="21" customHeight="1">
      <c r="A29" s="41">
        <v>4</v>
      </c>
      <c r="B29" s="48" t="s">
        <v>186</v>
      </c>
      <c r="C29" s="663">
        <v>683</v>
      </c>
      <c r="D29" s="663">
        <v>253</v>
      </c>
      <c r="E29" s="664">
        <f>SUM(C29:D29)</f>
        <v>936</v>
      </c>
      <c r="F29" s="663">
        <v>1330</v>
      </c>
      <c r="G29" s="663">
        <v>317</v>
      </c>
      <c r="H29" s="664">
        <f>SUM(F29:G29)</f>
        <v>1647</v>
      </c>
    </row>
    <row r="30" spans="1:8" ht="12" customHeight="1">
      <c r="A30" s="983" t="s">
        <v>114</v>
      </c>
      <c r="B30" s="983"/>
      <c r="C30" s="994"/>
      <c r="D30" s="994"/>
      <c r="E30" s="994"/>
      <c r="F30" s="994"/>
      <c r="G30" s="994"/>
      <c r="H30" s="994"/>
    </row>
    <row r="31" spans="1:8" ht="13.5" customHeight="1" thickBot="1">
      <c r="A31" s="991" t="s">
        <v>152</v>
      </c>
      <c r="B31" s="992"/>
      <c r="C31" s="992"/>
      <c r="D31" s="992"/>
      <c r="E31" s="992"/>
      <c r="F31" s="992"/>
      <c r="G31" s="992"/>
      <c r="H31" s="993"/>
    </row>
    <row r="32" spans="1:8" ht="27" customHeight="1">
      <c r="A32" s="80">
        <v>1</v>
      </c>
      <c r="B32" s="102" t="s">
        <v>184</v>
      </c>
      <c r="C32" s="114">
        <v>77</v>
      </c>
      <c r="D32" s="114">
        <v>135</v>
      </c>
      <c r="E32" s="300">
        <f>SUM(C32:D32)</f>
        <v>212</v>
      </c>
      <c r="F32" s="114">
        <v>91</v>
      </c>
      <c r="G32" s="114">
        <v>155</v>
      </c>
      <c r="H32" s="300">
        <f>SUM(F32:G32)</f>
        <v>246</v>
      </c>
    </row>
    <row r="33" spans="1:8" ht="21" customHeight="1">
      <c r="A33" s="41">
        <v>2</v>
      </c>
      <c r="B33" s="48" t="s">
        <v>285</v>
      </c>
      <c r="C33" s="42">
        <v>1300</v>
      </c>
      <c r="D33" s="42">
        <v>1008</v>
      </c>
      <c r="E33" s="300">
        <f>SUM(C33:D33)</f>
        <v>2308</v>
      </c>
      <c r="F33" s="42">
        <v>1892</v>
      </c>
      <c r="G33" s="42">
        <v>1277</v>
      </c>
      <c r="H33" s="300">
        <f>SUM(F33:G33)</f>
        <v>3169</v>
      </c>
    </row>
    <row r="34" spans="1:8" ht="21" customHeight="1">
      <c r="A34" s="41">
        <v>3</v>
      </c>
      <c r="B34" s="48" t="s">
        <v>185</v>
      </c>
      <c r="C34" s="42">
        <v>1230</v>
      </c>
      <c r="D34" s="42">
        <v>753</v>
      </c>
      <c r="E34" s="300">
        <f>SUM(C34:D34)</f>
        <v>1983</v>
      </c>
      <c r="F34" s="42">
        <v>1428</v>
      </c>
      <c r="G34" s="42">
        <v>806</v>
      </c>
      <c r="H34" s="300">
        <f>SUM(F34:G34)</f>
        <v>2234</v>
      </c>
    </row>
    <row r="35" spans="1:8" ht="21" customHeight="1">
      <c r="A35" s="41">
        <v>4</v>
      </c>
      <c r="B35" s="48" t="s">
        <v>186</v>
      </c>
      <c r="C35" s="336">
        <v>3325</v>
      </c>
      <c r="D35" s="336">
        <v>1686</v>
      </c>
      <c r="E35" s="300">
        <f>SUM(C35:D35)</f>
        <v>5011</v>
      </c>
      <c r="F35" s="336">
        <v>3379</v>
      </c>
      <c r="G35" s="336">
        <v>1736</v>
      </c>
      <c r="H35" s="300">
        <f>SUM(F35:G35)</f>
        <v>5115</v>
      </c>
    </row>
    <row r="36" spans="1:8" ht="12" customHeight="1" thickBot="1">
      <c r="A36" s="989" t="s">
        <v>114</v>
      </c>
      <c r="B36" s="989"/>
      <c r="C36" s="990"/>
      <c r="D36" s="990"/>
      <c r="E36" s="990"/>
      <c r="F36" s="990"/>
      <c r="G36" s="990"/>
      <c r="H36" s="990"/>
    </row>
    <row r="37" spans="1:8" ht="13.5" customHeight="1" thickBot="1">
      <c r="A37" s="898" t="s">
        <v>157</v>
      </c>
      <c r="B37" s="899"/>
      <c r="C37" s="899"/>
      <c r="D37" s="899"/>
      <c r="E37" s="899"/>
      <c r="F37" s="899"/>
      <c r="G37" s="899"/>
      <c r="H37" s="900"/>
    </row>
    <row r="38" spans="1:8" ht="27" customHeight="1">
      <c r="A38" s="80">
        <v>1</v>
      </c>
      <c r="B38" s="102" t="s">
        <v>184</v>
      </c>
      <c r="C38" s="401">
        <v>10216</v>
      </c>
      <c r="D38" s="401">
        <v>10529</v>
      </c>
      <c r="E38" s="403">
        <f>SUM(C38:D38)</f>
        <v>20745</v>
      </c>
      <c r="F38" s="401">
        <v>10721</v>
      </c>
      <c r="G38" s="401">
        <v>11033</v>
      </c>
      <c r="H38" s="403">
        <f>SUM(F38:G38)</f>
        <v>21754</v>
      </c>
    </row>
    <row r="39" spans="1:8" ht="21" customHeight="1">
      <c r="A39" s="41">
        <v>2</v>
      </c>
      <c r="B39" s="48" t="s">
        <v>285</v>
      </c>
      <c r="C39" s="402">
        <v>644</v>
      </c>
      <c r="D39" s="402">
        <v>431</v>
      </c>
      <c r="E39" s="403">
        <f>SUM(C39:D39)</f>
        <v>1075</v>
      </c>
      <c r="F39" s="402">
        <v>672</v>
      </c>
      <c r="G39" s="402">
        <v>452</v>
      </c>
      <c r="H39" s="403">
        <f>SUM(F39:G39)</f>
        <v>1124</v>
      </c>
    </row>
    <row r="40" spans="1:8" ht="21" customHeight="1">
      <c r="A40" s="41">
        <v>3</v>
      </c>
      <c r="B40" s="48" t="s">
        <v>185</v>
      </c>
      <c r="C40" s="402">
        <v>228</v>
      </c>
      <c r="D40" s="402">
        <v>47</v>
      </c>
      <c r="E40" s="403">
        <f>SUM(C40:D40)</f>
        <v>275</v>
      </c>
      <c r="F40" s="402">
        <v>232</v>
      </c>
      <c r="G40" s="402">
        <v>50</v>
      </c>
      <c r="H40" s="403">
        <f>SUM(F40:G40)</f>
        <v>282</v>
      </c>
    </row>
    <row r="41" spans="1:8" ht="21" customHeight="1">
      <c r="A41" s="41">
        <v>4</v>
      </c>
      <c r="B41" s="48" t="s">
        <v>186</v>
      </c>
      <c r="C41" s="402">
        <v>1891</v>
      </c>
      <c r="D41" s="402">
        <v>276</v>
      </c>
      <c r="E41" s="403">
        <f>SUM(C41:D41)</f>
        <v>2167</v>
      </c>
      <c r="F41" s="402">
        <v>1899</v>
      </c>
      <c r="G41" s="402">
        <v>277</v>
      </c>
      <c r="H41" s="403">
        <f>SUM(F41:G41)</f>
        <v>2176</v>
      </c>
    </row>
    <row r="42" spans="1:8" ht="38.25" customHeight="1">
      <c r="A42" s="983" t="s">
        <v>114</v>
      </c>
      <c r="B42" s="983"/>
      <c r="C42" s="984" t="s">
        <v>426</v>
      </c>
      <c r="D42" s="985"/>
      <c r="E42" s="985"/>
      <c r="F42" s="985"/>
      <c r="G42" s="985"/>
      <c r="H42" s="986"/>
    </row>
    <row r="43" spans="1:4" ht="14.25" customHeight="1">
      <c r="A43" s="696" t="s">
        <v>1468</v>
      </c>
      <c r="B43" s="696"/>
      <c r="C43" s="69"/>
      <c r="D43" s="69"/>
    </row>
    <row r="44" spans="1:4" ht="15.75" customHeight="1">
      <c r="A44" s="696" t="s">
        <v>110</v>
      </c>
      <c r="B44" s="696"/>
      <c r="C44" s="696"/>
      <c r="D44" s="696"/>
    </row>
  </sheetData>
  <sheetProtection selectLockedCells="1" selectUnlockedCells="1"/>
  <mergeCells count="30">
    <mergeCell ref="A10:H10"/>
    <mergeCell ref="A19:H19"/>
    <mergeCell ref="A3:B3"/>
    <mergeCell ref="A5:B5"/>
    <mergeCell ref="A12:H12"/>
    <mergeCell ref="C5:H5"/>
    <mergeCell ref="A7:H7"/>
    <mergeCell ref="A14:H14"/>
    <mergeCell ref="A8:H8"/>
    <mergeCell ref="A13:H13"/>
    <mergeCell ref="A9:H9"/>
    <mergeCell ref="A30:B30"/>
    <mergeCell ref="C30:H30"/>
    <mergeCell ref="C24:H24"/>
    <mergeCell ref="A44:D44"/>
    <mergeCell ref="A1:H1"/>
    <mergeCell ref="C16:E16"/>
    <mergeCell ref="F16:H16"/>
    <mergeCell ref="C3:H3"/>
    <mergeCell ref="B16:B17"/>
    <mergeCell ref="A37:H37"/>
    <mergeCell ref="A42:B42"/>
    <mergeCell ref="C42:H42"/>
    <mergeCell ref="A43:B43"/>
    <mergeCell ref="A16:A17"/>
    <mergeCell ref="A25:H25"/>
    <mergeCell ref="A24:B24"/>
    <mergeCell ref="A36:B36"/>
    <mergeCell ref="C36:H36"/>
    <mergeCell ref="A31:H31"/>
  </mergeCells>
  <printOptions/>
  <pageMargins left="0.75" right="0.75" top="1" bottom="1" header="0.5" footer="0.5"/>
  <pageSetup horizontalDpi="600" verticalDpi="600" orientation="portrait" paperSize="9" scale="95" r:id="rId1"/>
  <rowBreaks count="1" manualBreakCount="1">
    <brk id="30" max="7" man="1"/>
  </rowBreaks>
</worksheet>
</file>

<file path=xl/worksheets/sheet7.xml><?xml version="1.0" encoding="utf-8"?>
<worksheet xmlns="http://schemas.openxmlformats.org/spreadsheetml/2006/main" xmlns:r="http://schemas.openxmlformats.org/officeDocument/2006/relationships">
  <dimension ref="A1:M51"/>
  <sheetViews>
    <sheetView view="pageBreakPreview" zoomScale="115" zoomScaleSheetLayoutView="115" zoomScalePageLayoutView="0" workbookViewId="0" topLeftCell="A11">
      <selection activeCell="A1" sqref="A1:D51"/>
    </sheetView>
  </sheetViews>
  <sheetFormatPr defaultColWidth="9.140625" defaultRowHeight="12.75"/>
  <cols>
    <col min="1" max="1" width="5.28125" style="3" customWidth="1"/>
    <col min="2" max="2" width="29.00390625" style="3" customWidth="1"/>
    <col min="3" max="4" width="25.140625" style="3" customWidth="1"/>
    <col min="5" max="8" width="8.7109375" style="3" customWidth="1"/>
    <col min="9" max="16384" width="9.140625" style="3" customWidth="1"/>
  </cols>
  <sheetData>
    <row r="1" spans="1:4" ht="28.5" customHeight="1">
      <c r="A1" s="906" t="s">
        <v>104</v>
      </c>
      <c r="B1" s="906"/>
      <c r="C1" s="906"/>
      <c r="D1" s="906"/>
    </row>
    <row r="2" spans="3:4" ht="11.25" customHeight="1">
      <c r="C2" s="29"/>
      <c r="D2" s="30"/>
    </row>
    <row r="3" spans="1:4" ht="15">
      <c r="A3" s="1007" t="s">
        <v>107</v>
      </c>
      <c r="B3" s="1007"/>
      <c r="C3" s="1008" t="s">
        <v>360</v>
      </c>
      <c r="D3" s="1008"/>
    </row>
    <row r="4" spans="1:2" ht="15">
      <c r="A4" s="87"/>
      <c r="B4" s="87"/>
    </row>
    <row r="5" spans="1:4" ht="13.5" customHeight="1">
      <c r="A5" s="907" t="s">
        <v>108</v>
      </c>
      <c r="B5" s="907"/>
      <c r="C5" s="908" t="s">
        <v>359</v>
      </c>
      <c r="D5" s="908"/>
    </row>
    <row r="6" ht="12.75"/>
    <row r="7" spans="1:13" ht="59.25" customHeight="1">
      <c r="A7" s="947" t="s">
        <v>246</v>
      </c>
      <c r="B7" s="947"/>
      <c r="C7" s="947"/>
      <c r="D7" s="947"/>
      <c r="E7" s="7"/>
      <c r="F7" s="7"/>
      <c r="G7" s="7"/>
      <c r="H7" s="7"/>
      <c r="I7" s="159"/>
      <c r="J7" s="159"/>
      <c r="K7" s="159"/>
      <c r="L7" s="159"/>
      <c r="M7" s="159"/>
    </row>
    <row r="8" spans="1:4" ht="40.5" customHeight="1">
      <c r="A8" s="1000" t="s">
        <v>243</v>
      </c>
      <c r="B8" s="1000"/>
      <c r="C8" s="1000"/>
      <c r="D8" s="1000"/>
    </row>
    <row r="9" spans="1:4" ht="21" customHeight="1">
      <c r="A9" s="160"/>
      <c r="B9" s="160"/>
      <c r="C9" s="160"/>
      <c r="D9" s="160"/>
    </row>
    <row r="10" spans="1:4" s="24" customFormat="1" ht="21" customHeight="1">
      <c r="A10" s="999" t="s">
        <v>105</v>
      </c>
      <c r="B10" s="999"/>
      <c r="C10" s="999"/>
      <c r="D10" s="999"/>
    </row>
    <row r="11" spans="1:4" s="24" customFormat="1" ht="21" customHeight="1">
      <c r="A11" s="1001" t="s">
        <v>117</v>
      </c>
      <c r="B11" s="1001"/>
      <c r="C11" s="1001"/>
      <c r="D11" s="1001"/>
    </row>
    <row r="12" spans="1:3" ht="12" customHeight="1" thickBot="1">
      <c r="A12" s="11"/>
      <c r="B12" s="44"/>
      <c r="C12" s="12"/>
    </row>
    <row r="13" spans="1:4" ht="18" customHeight="1">
      <c r="A13" s="954" t="s">
        <v>198</v>
      </c>
      <c r="B13" s="956" t="s">
        <v>299</v>
      </c>
      <c r="C13" s="956" t="s">
        <v>306</v>
      </c>
      <c r="D13" s="1002"/>
    </row>
    <row r="14" spans="1:4" s="21" customFormat="1" ht="21.75" customHeight="1">
      <c r="A14" s="955"/>
      <c r="B14" s="957"/>
      <c r="C14" s="73" t="s">
        <v>119</v>
      </c>
      <c r="D14" s="105" t="s">
        <v>120</v>
      </c>
    </row>
    <row r="15" spans="1:4" ht="15.75" customHeight="1" thickBot="1">
      <c r="A15" s="233">
        <v>1</v>
      </c>
      <c r="B15" s="234">
        <v>2</v>
      </c>
      <c r="C15" s="234">
        <v>3</v>
      </c>
      <c r="D15" s="235">
        <v>4</v>
      </c>
    </row>
    <row r="16" spans="1:4" ht="15.75" customHeight="1" thickBot="1">
      <c r="A16" s="898" t="s">
        <v>148</v>
      </c>
      <c r="B16" s="899"/>
      <c r="C16" s="899"/>
      <c r="D16" s="900"/>
    </row>
    <row r="17" spans="1:4" ht="27" customHeight="1">
      <c r="A17" s="115">
        <v>1</v>
      </c>
      <c r="B17" s="104" t="s">
        <v>48</v>
      </c>
      <c r="C17" s="488">
        <v>82</v>
      </c>
      <c r="D17" s="488">
        <v>82</v>
      </c>
    </row>
    <row r="18" spans="1:4" ht="27.75" customHeight="1">
      <c r="A18" s="16">
        <v>2</v>
      </c>
      <c r="B18" s="23" t="s">
        <v>311</v>
      </c>
      <c r="C18" s="489">
        <v>13</v>
      </c>
      <c r="D18" s="489">
        <v>13</v>
      </c>
    </row>
    <row r="19" spans="1:4" ht="27.75" customHeight="1">
      <c r="A19" s="16">
        <v>3</v>
      </c>
      <c r="B19" s="23" t="s">
        <v>312</v>
      </c>
      <c r="C19" s="489">
        <v>2</v>
      </c>
      <c r="D19" s="489">
        <v>2</v>
      </c>
    </row>
    <row r="20" spans="1:4" ht="27" customHeight="1">
      <c r="A20" s="16">
        <v>4</v>
      </c>
      <c r="B20" s="23" t="s">
        <v>131</v>
      </c>
      <c r="C20" s="489">
        <v>1</v>
      </c>
      <c r="D20" s="489">
        <v>1</v>
      </c>
    </row>
    <row r="21" spans="1:4" ht="27" customHeight="1">
      <c r="A21" s="16">
        <v>5</v>
      </c>
      <c r="B21" s="76" t="s">
        <v>109</v>
      </c>
      <c r="C21" s="490">
        <f>C17+C18+C19+C20</f>
        <v>98</v>
      </c>
      <c r="D21" s="490">
        <f>D17+D18+D19+D20</f>
        <v>98</v>
      </c>
    </row>
    <row r="22" spans="1:4" ht="19.5" customHeight="1" thickBot="1">
      <c r="A22" s="996" t="s">
        <v>114</v>
      </c>
      <c r="B22" s="996"/>
      <c r="C22" s="997"/>
      <c r="D22" s="997"/>
    </row>
    <row r="23" spans="1:4" ht="15.75" customHeight="1" thickBot="1">
      <c r="A23" s="898" t="s">
        <v>150</v>
      </c>
      <c r="B23" s="899"/>
      <c r="C23" s="899"/>
      <c r="D23" s="900"/>
    </row>
    <row r="24" spans="1:4" ht="27" customHeight="1">
      <c r="A24" s="115">
        <v>1</v>
      </c>
      <c r="B24" s="104" t="s">
        <v>48</v>
      </c>
      <c r="C24" s="116" t="s">
        <v>412</v>
      </c>
      <c r="D24" s="116" t="s">
        <v>412</v>
      </c>
    </row>
    <row r="25" spans="1:4" ht="27.75" customHeight="1">
      <c r="A25" s="16">
        <v>2</v>
      </c>
      <c r="B25" s="23" t="s">
        <v>311</v>
      </c>
      <c r="C25" s="116" t="s">
        <v>412</v>
      </c>
      <c r="D25" s="116" t="s">
        <v>412</v>
      </c>
    </row>
    <row r="26" spans="1:4" ht="27.75" customHeight="1">
      <c r="A26" s="16">
        <v>3</v>
      </c>
      <c r="B26" s="23" t="s">
        <v>312</v>
      </c>
      <c r="C26" s="116" t="s">
        <v>412</v>
      </c>
      <c r="D26" s="116" t="s">
        <v>412</v>
      </c>
    </row>
    <row r="27" spans="1:4" ht="27" customHeight="1">
      <c r="A27" s="547">
        <v>4</v>
      </c>
      <c r="B27" s="548" t="s">
        <v>131</v>
      </c>
      <c r="C27" s="549" t="s">
        <v>412</v>
      </c>
      <c r="D27" s="549" t="s">
        <v>412</v>
      </c>
    </row>
    <row r="28" spans="1:4" ht="27" customHeight="1">
      <c r="A28" s="220">
        <v>5</v>
      </c>
      <c r="B28" s="550" t="s">
        <v>109</v>
      </c>
      <c r="C28" s="551" t="s">
        <v>412</v>
      </c>
      <c r="D28" s="551" t="s">
        <v>412</v>
      </c>
    </row>
    <row r="29" spans="1:4" ht="19.5" customHeight="1">
      <c r="A29" s="904" t="s">
        <v>114</v>
      </c>
      <c r="B29" s="904"/>
      <c r="C29" s="1006"/>
      <c r="D29" s="1006"/>
    </row>
    <row r="30" spans="1:4" ht="15.75" customHeight="1" thickBot="1">
      <c r="A30" s="991" t="s">
        <v>152</v>
      </c>
      <c r="B30" s="992"/>
      <c r="C30" s="992"/>
      <c r="D30" s="993"/>
    </row>
    <row r="31" spans="1:4" ht="27" customHeight="1">
      <c r="A31" s="115">
        <v>1</v>
      </c>
      <c r="B31" s="104" t="s">
        <v>48</v>
      </c>
      <c r="C31" s="116" t="s">
        <v>412</v>
      </c>
      <c r="D31" s="116" t="s">
        <v>412</v>
      </c>
    </row>
    <row r="32" spans="1:4" ht="27.75" customHeight="1">
      <c r="A32" s="16">
        <v>2</v>
      </c>
      <c r="B32" s="23" t="s">
        <v>311</v>
      </c>
      <c r="C32" s="116" t="s">
        <v>412</v>
      </c>
      <c r="D32" s="116" t="s">
        <v>412</v>
      </c>
    </row>
    <row r="33" spans="1:4" ht="27.75" customHeight="1">
      <c r="A33" s="16">
        <v>3</v>
      </c>
      <c r="B33" s="23" t="s">
        <v>312</v>
      </c>
      <c r="C33" s="116" t="s">
        <v>412</v>
      </c>
      <c r="D33" s="116" t="s">
        <v>412</v>
      </c>
    </row>
    <row r="34" spans="1:4" ht="27" customHeight="1">
      <c r="A34" s="16">
        <v>4</v>
      </c>
      <c r="B34" s="23" t="s">
        <v>131</v>
      </c>
      <c r="C34" s="116" t="s">
        <v>412</v>
      </c>
      <c r="D34" s="116" t="s">
        <v>412</v>
      </c>
    </row>
    <row r="35" spans="1:4" ht="27" customHeight="1">
      <c r="A35" s="16">
        <v>5</v>
      </c>
      <c r="B35" s="76" t="s">
        <v>109</v>
      </c>
      <c r="C35" s="116" t="s">
        <v>412</v>
      </c>
      <c r="D35" s="116" t="s">
        <v>412</v>
      </c>
    </row>
    <row r="36" spans="1:4" ht="17.25" customHeight="1" thickBot="1">
      <c r="A36" s="996" t="s">
        <v>114</v>
      </c>
      <c r="B36" s="996"/>
      <c r="C36" s="997"/>
      <c r="D36" s="997"/>
    </row>
    <row r="37" spans="1:4" ht="15.75" customHeight="1" thickBot="1">
      <c r="A37" s="898" t="s">
        <v>157</v>
      </c>
      <c r="B37" s="899"/>
      <c r="C37" s="899"/>
      <c r="D37" s="900"/>
    </row>
    <row r="38" spans="1:4" ht="27" customHeight="1">
      <c r="A38" s="115">
        <v>1</v>
      </c>
      <c r="B38" s="104" t="s">
        <v>48</v>
      </c>
      <c r="C38" s="26" t="s">
        <v>99</v>
      </c>
      <c r="D38" s="26" t="s">
        <v>99</v>
      </c>
    </row>
    <row r="39" spans="1:4" ht="27.75" customHeight="1">
      <c r="A39" s="16">
        <v>2</v>
      </c>
      <c r="B39" s="23" t="s">
        <v>311</v>
      </c>
      <c r="C39" s="26" t="s">
        <v>99</v>
      </c>
      <c r="D39" s="26" t="s">
        <v>99</v>
      </c>
    </row>
    <row r="40" spans="1:4" ht="27.75" customHeight="1">
      <c r="A40" s="16">
        <v>3</v>
      </c>
      <c r="B40" s="23" t="s">
        <v>312</v>
      </c>
      <c r="C40" s="26" t="s">
        <v>99</v>
      </c>
      <c r="D40" s="26" t="s">
        <v>99</v>
      </c>
    </row>
    <row r="41" spans="1:4" ht="27" customHeight="1">
      <c r="A41" s="16">
        <v>4</v>
      </c>
      <c r="B41" s="23" t="s">
        <v>131</v>
      </c>
      <c r="C41" s="26" t="s">
        <v>99</v>
      </c>
      <c r="D41" s="26" t="s">
        <v>99</v>
      </c>
    </row>
    <row r="42" spans="1:4" ht="27" customHeight="1">
      <c r="A42" s="16">
        <v>5</v>
      </c>
      <c r="B42" s="76" t="s">
        <v>109</v>
      </c>
      <c r="C42" s="26" t="s">
        <v>99</v>
      </c>
      <c r="D42" s="26" t="s">
        <v>99</v>
      </c>
    </row>
    <row r="43" spans="1:4" ht="21" customHeight="1">
      <c r="A43" s="957" t="s">
        <v>114</v>
      </c>
      <c r="B43" s="957"/>
      <c r="C43" s="998"/>
      <c r="D43" s="998"/>
    </row>
    <row r="44" spans="1:4" ht="15" customHeight="1">
      <c r="A44" s="15"/>
      <c r="B44" s="15"/>
      <c r="C44" s="31"/>
      <c r="D44" s="31"/>
    </row>
    <row r="45" spans="1:4" ht="111.75" customHeight="1">
      <c r="A45" s="903" t="s">
        <v>251</v>
      </c>
      <c r="B45" s="1004"/>
      <c r="C45" s="1004"/>
      <c r="D45" s="1004"/>
    </row>
    <row r="46" spans="1:4" ht="156.75" customHeight="1">
      <c r="A46" s="903" t="s">
        <v>252</v>
      </c>
      <c r="B46" s="903"/>
      <c r="C46" s="903"/>
      <c r="D46" s="903"/>
    </row>
    <row r="47" spans="1:4" ht="42" customHeight="1">
      <c r="A47" s="1005" t="s">
        <v>37</v>
      </c>
      <c r="B47" s="1005"/>
      <c r="C47" s="1005"/>
      <c r="D47" s="1005"/>
    </row>
    <row r="48" spans="1:4" ht="27.75" customHeight="1">
      <c r="A48" s="1005" t="s">
        <v>331</v>
      </c>
      <c r="B48" s="1005"/>
      <c r="C48" s="1005"/>
      <c r="D48" s="1005"/>
    </row>
    <row r="49" spans="1:4" ht="19.5" customHeight="1">
      <c r="A49" s="98"/>
      <c r="B49" s="98"/>
      <c r="C49" s="98"/>
      <c r="D49" s="98"/>
    </row>
    <row r="50" spans="1:2" ht="15.75" customHeight="1">
      <c r="A50" s="1003" t="s">
        <v>1454</v>
      </c>
      <c r="B50" s="1003"/>
    </row>
    <row r="51" spans="1:2" ht="15.75" customHeight="1">
      <c r="A51" s="1003" t="s">
        <v>110</v>
      </c>
      <c r="B51" s="1003"/>
    </row>
  </sheetData>
  <sheetProtection selectLockedCells="1" selectUnlockedCells="1"/>
  <mergeCells count="30">
    <mergeCell ref="C29:D29"/>
    <mergeCell ref="A30:D30"/>
    <mergeCell ref="A1:D1"/>
    <mergeCell ref="A3:B3"/>
    <mergeCell ref="C3:D3"/>
    <mergeCell ref="C22:D22"/>
    <mergeCell ref="A5:B5"/>
    <mergeCell ref="A16:D16"/>
    <mergeCell ref="A7:D7"/>
    <mergeCell ref="A22:B22"/>
    <mergeCell ref="A23:D23"/>
    <mergeCell ref="A51:B51"/>
    <mergeCell ref="A13:A14"/>
    <mergeCell ref="B13:B14"/>
    <mergeCell ref="A45:D45"/>
    <mergeCell ref="A46:D46"/>
    <mergeCell ref="A48:D48"/>
    <mergeCell ref="A50:B50"/>
    <mergeCell ref="A47:D47"/>
    <mergeCell ref="A29:B29"/>
    <mergeCell ref="A36:B36"/>
    <mergeCell ref="C36:D36"/>
    <mergeCell ref="A37:D37"/>
    <mergeCell ref="A43:B43"/>
    <mergeCell ref="C43:D43"/>
    <mergeCell ref="C5:D5"/>
    <mergeCell ref="A10:D10"/>
    <mergeCell ref="A8:D8"/>
    <mergeCell ref="A11:D11"/>
    <mergeCell ref="C13:D13"/>
  </mergeCells>
  <printOptions horizontalCentered="1"/>
  <pageMargins left="0.7874015748031497" right="0.7874015748031497" top="0.7874015748031497" bottom="0.7874015748031497" header="0.5118110236220472" footer="0.5118110236220472"/>
  <pageSetup horizontalDpi="300" verticalDpi="300" orientation="portrait" paperSize="9" scale="95" r:id="rId3"/>
  <rowBreaks count="1" manualBreakCount="1">
    <brk id="29" max="255" man="1"/>
  </rowBreaks>
  <legacy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2:M60"/>
  <sheetViews>
    <sheetView view="pageBreakPreview" zoomScaleSheetLayoutView="100" zoomScalePageLayoutView="0" workbookViewId="0" topLeftCell="A31">
      <selection activeCell="B46" sqref="B46:K46"/>
    </sheetView>
  </sheetViews>
  <sheetFormatPr defaultColWidth="9.140625" defaultRowHeight="12.75"/>
  <cols>
    <col min="1" max="1" width="19.140625" style="82" customWidth="1"/>
    <col min="2" max="3" width="14.7109375" style="82" customWidth="1"/>
    <col min="4" max="11" width="16.7109375" style="82" customWidth="1"/>
    <col min="12" max="12" width="14.8515625" style="82" bestFit="1" customWidth="1"/>
    <col min="13" max="16384" width="9.140625" style="82" customWidth="1"/>
  </cols>
  <sheetData>
    <row r="2" spans="1:11" ht="15.75">
      <c r="A2" s="1039" t="s">
        <v>1460</v>
      </c>
      <c r="B2" s="1039"/>
      <c r="C2" s="1039"/>
      <c r="D2" s="1039"/>
      <c r="E2" s="1039"/>
      <c r="F2" s="1039"/>
      <c r="G2" s="1039"/>
      <c r="H2" s="1039"/>
      <c r="I2" s="1039"/>
      <c r="J2" s="1039"/>
      <c r="K2" s="1039"/>
    </row>
    <row r="3" s="3" customFormat="1" ht="12.75"/>
    <row r="4" spans="1:11" s="3" customFormat="1" ht="15">
      <c r="A4" s="1040" t="s">
        <v>107</v>
      </c>
      <c r="B4" s="1040"/>
      <c r="C4" s="974" t="s">
        <v>360</v>
      </c>
      <c r="D4" s="975"/>
      <c r="E4" s="975"/>
      <c r="F4" s="975"/>
      <c r="G4" s="975"/>
      <c r="H4" s="975"/>
      <c r="I4" s="975"/>
      <c r="J4" s="975"/>
      <c r="K4" s="976"/>
    </row>
    <row r="5" spans="1:7" s="3" customFormat="1" ht="15">
      <c r="A5" s="83"/>
      <c r="B5" s="83"/>
      <c r="C5" s="4"/>
      <c r="D5" s="4"/>
      <c r="E5" s="4"/>
      <c r="F5" s="6"/>
      <c r="G5" s="6"/>
    </row>
    <row r="6" spans="1:11" s="3" customFormat="1" ht="15">
      <c r="A6" s="1040" t="s">
        <v>108</v>
      </c>
      <c r="B6" s="1040"/>
      <c r="C6" s="974" t="s">
        <v>359</v>
      </c>
      <c r="D6" s="975"/>
      <c r="E6" s="975"/>
      <c r="F6" s="975"/>
      <c r="G6" s="975"/>
      <c r="H6" s="975"/>
      <c r="I6" s="975"/>
      <c r="J6" s="975"/>
      <c r="K6" s="976"/>
    </row>
    <row r="7" spans="1:11" s="3" customFormat="1" ht="15">
      <c r="A7" s="83"/>
      <c r="B7" s="83"/>
      <c r="C7" s="4"/>
      <c r="D7" s="4"/>
      <c r="E7" s="4"/>
      <c r="F7" s="4"/>
      <c r="G7" s="4"/>
      <c r="H7" s="4"/>
      <c r="I7" s="4"/>
      <c r="J7" s="4"/>
      <c r="K7" s="4"/>
    </row>
    <row r="8" spans="1:11" s="3" customFormat="1" ht="51" customHeight="1">
      <c r="A8" s="1034" t="s">
        <v>244</v>
      </c>
      <c r="B8" s="1035"/>
      <c r="C8" s="1035"/>
      <c r="D8" s="1035"/>
      <c r="E8" s="1035"/>
      <c r="F8" s="1035"/>
      <c r="G8" s="1035"/>
      <c r="H8" s="1035"/>
      <c r="I8" s="1035"/>
      <c r="J8" s="1035"/>
      <c r="K8" s="1035"/>
    </row>
    <row r="9" spans="1:11" s="3" customFormat="1" ht="27.75" customHeight="1">
      <c r="A9" s="856" t="s">
        <v>28</v>
      </c>
      <c r="B9" s="856"/>
      <c r="C9" s="856"/>
      <c r="D9" s="856"/>
      <c r="E9" s="856"/>
      <c r="F9" s="856"/>
      <c r="G9" s="856"/>
      <c r="H9" s="856"/>
      <c r="I9" s="856"/>
      <c r="J9" s="856"/>
      <c r="K9" s="856"/>
    </row>
    <row r="10" spans="1:11" s="3" customFormat="1" ht="150.75" customHeight="1">
      <c r="A10" s="1037" t="s">
        <v>247</v>
      </c>
      <c r="B10" s="1038"/>
      <c r="C10" s="1038"/>
      <c r="D10" s="1038"/>
      <c r="E10" s="1038"/>
      <c r="F10" s="1038"/>
      <c r="G10" s="1038"/>
      <c r="H10" s="1038"/>
      <c r="I10" s="1038"/>
      <c r="J10" s="1038"/>
      <c r="K10" s="1038"/>
    </row>
    <row r="11" ht="13.5" thickBot="1"/>
    <row r="12" spans="1:11" ht="29.25" customHeight="1">
      <c r="A12" s="1012" t="s">
        <v>241</v>
      </c>
      <c r="B12" s="1036" t="s">
        <v>319</v>
      </c>
      <c r="C12" s="1036"/>
      <c r="D12" s="1036"/>
      <c r="E12" s="1036"/>
      <c r="F12" s="1036" t="s">
        <v>327</v>
      </c>
      <c r="G12" s="1036"/>
      <c r="H12" s="1036"/>
      <c r="I12" s="1036"/>
      <c r="J12" s="1036"/>
      <c r="K12" s="1041"/>
    </row>
    <row r="13" spans="1:11" ht="18" customHeight="1">
      <c r="A13" s="1013"/>
      <c r="B13" s="1033" t="s">
        <v>320</v>
      </c>
      <c r="C13" s="1033"/>
      <c r="D13" s="1033" t="s">
        <v>321</v>
      </c>
      <c r="E13" s="1033" t="s">
        <v>322</v>
      </c>
      <c r="F13" s="1033" t="s">
        <v>321</v>
      </c>
      <c r="G13" s="1033" t="s">
        <v>322</v>
      </c>
      <c r="H13" s="1033"/>
      <c r="I13" s="1033"/>
      <c r="J13" s="1033"/>
      <c r="K13" s="1042" t="s">
        <v>323</v>
      </c>
    </row>
    <row r="14" spans="1:11" ht="38.25">
      <c r="A14" s="1013"/>
      <c r="B14" s="84" t="s">
        <v>324</v>
      </c>
      <c r="C14" s="84" t="s">
        <v>134</v>
      </c>
      <c r="D14" s="1033"/>
      <c r="E14" s="1033"/>
      <c r="F14" s="1033"/>
      <c r="G14" s="84" t="s">
        <v>109</v>
      </c>
      <c r="H14" s="84" t="s">
        <v>132</v>
      </c>
      <c r="I14" s="84" t="s">
        <v>135</v>
      </c>
      <c r="J14" s="84" t="s">
        <v>176</v>
      </c>
      <c r="K14" s="1042"/>
    </row>
    <row r="15" spans="1:11" ht="13.5" thickBot="1">
      <c r="A15" s="1014"/>
      <c r="B15" s="117">
        <v>1</v>
      </c>
      <c r="C15" s="117">
        <v>2</v>
      </c>
      <c r="D15" s="117">
        <v>3</v>
      </c>
      <c r="E15" s="117">
        <v>4</v>
      </c>
      <c r="F15" s="117" t="s">
        <v>325</v>
      </c>
      <c r="G15" s="117" t="s">
        <v>326</v>
      </c>
      <c r="H15" s="117">
        <v>7</v>
      </c>
      <c r="I15" s="117">
        <v>8</v>
      </c>
      <c r="J15" s="117">
        <v>9</v>
      </c>
      <c r="K15" s="118">
        <v>10</v>
      </c>
    </row>
    <row r="16" spans="1:11" s="245" customFormat="1" ht="16.5" thickBot="1">
      <c r="A16" s="1021" t="s">
        <v>148</v>
      </c>
      <c r="B16" s="1022"/>
      <c r="C16" s="1022"/>
      <c r="D16" s="1022"/>
      <c r="E16" s="1022"/>
      <c r="F16" s="1022"/>
      <c r="G16" s="1022"/>
      <c r="H16" s="1022"/>
      <c r="I16" s="1022"/>
      <c r="J16" s="1022"/>
      <c r="K16" s="1023"/>
    </row>
    <row r="17" spans="1:11" ht="12.75">
      <c r="A17" s="241" t="s">
        <v>365</v>
      </c>
      <c r="B17" s="497">
        <v>11</v>
      </c>
      <c r="C17" s="497">
        <v>38</v>
      </c>
      <c r="D17" s="608">
        <v>26349789.1</v>
      </c>
      <c r="E17" s="608">
        <v>26349789.1</v>
      </c>
      <c r="F17" s="306">
        <f>G17+K17</f>
        <v>13573666.99</v>
      </c>
      <c r="G17" s="345">
        <f>H17+I17+J17</f>
        <v>13573666.99</v>
      </c>
      <c r="H17" s="345">
        <v>13573666.99</v>
      </c>
      <c r="I17" s="345">
        <v>0</v>
      </c>
      <c r="J17" s="345">
        <v>0</v>
      </c>
      <c r="K17" s="346">
        <v>0</v>
      </c>
    </row>
    <row r="18" spans="1:11" ht="12.75">
      <c r="A18" s="242" t="s">
        <v>366</v>
      </c>
      <c r="B18" s="308">
        <v>0</v>
      </c>
      <c r="C18" s="308">
        <v>1</v>
      </c>
      <c r="D18" s="306">
        <v>7997044.46</v>
      </c>
      <c r="E18" s="306">
        <v>7997044.46</v>
      </c>
      <c r="F18" s="306">
        <f>G18+K18</f>
        <v>4341330.04</v>
      </c>
      <c r="G18" s="306">
        <f>H18+I18+J18</f>
        <v>4341330.04</v>
      </c>
      <c r="H18" s="306">
        <v>3755388.83</v>
      </c>
      <c r="I18" s="306">
        <v>0</v>
      </c>
      <c r="J18" s="306">
        <v>585941.21</v>
      </c>
      <c r="K18" s="347">
        <v>0</v>
      </c>
    </row>
    <row r="19" spans="1:11" ht="12.75">
      <c r="A19" s="242" t="s">
        <v>1445</v>
      </c>
      <c r="B19" s="308">
        <v>0</v>
      </c>
      <c r="C19" s="308">
        <v>20</v>
      </c>
      <c r="D19" s="306">
        <v>142918098.58</v>
      </c>
      <c r="E19" s="306">
        <v>139709911.7</v>
      </c>
      <c r="F19" s="306">
        <f>G19+K19</f>
        <v>133247924.42999999</v>
      </c>
      <c r="G19" s="306">
        <f>H19+I19+J19</f>
        <v>130124622.97999999</v>
      </c>
      <c r="H19" s="306">
        <v>979864.99</v>
      </c>
      <c r="I19" s="306">
        <v>0</v>
      </c>
      <c r="J19" s="306">
        <v>129144757.99</v>
      </c>
      <c r="K19" s="347">
        <v>3123301.45</v>
      </c>
    </row>
    <row r="20" spans="1:11" ht="17.25" customHeight="1">
      <c r="A20" s="243" t="s">
        <v>361</v>
      </c>
      <c r="B20" s="313">
        <f>B17+B18+B19</f>
        <v>11</v>
      </c>
      <c r="C20" s="313">
        <f>C17+C18+C19</f>
        <v>59</v>
      </c>
      <c r="D20" s="414">
        <f>D17+D18+D19</f>
        <v>177264932.14000002</v>
      </c>
      <c r="E20" s="414">
        <f>E17+E18+E19</f>
        <v>174056745.26</v>
      </c>
      <c r="F20" s="414">
        <f aca="true" t="shared" si="0" ref="F20:K20">F17+F18+F19</f>
        <v>151162921.45999998</v>
      </c>
      <c r="G20" s="414">
        <f t="shared" si="0"/>
        <v>148039620.01</v>
      </c>
      <c r="H20" s="414">
        <f t="shared" si="0"/>
        <v>18308920.81</v>
      </c>
      <c r="I20" s="414">
        <f t="shared" si="0"/>
        <v>0</v>
      </c>
      <c r="J20" s="414">
        <f>J17+J18+J19</f>
        <v>129730699.19999999</v>
      </c>
      <c r="K20" s="414">
        <f t="shared" si="0"/>
        <v>3123301.45</v>
      </c>
    </row>
    <row r="21" spans="1:11" ht="15" customHeight="1">
      <c r="A21" s="243" t="s">
        <v>362</v>
      </c>
      <c r="B21" s="313">
        <v>19</v>
      </c>
      <c r="C21" s="313">
        <v>20</v>
      </c>
      <c r="D21" s="311">
        <v>34255843.33</v>
      </c>
      <c r="E21" s="311">
        <v>34255843.33</v>
      </c>
      <c r="F21" s="314">
        <f>G21+K21</f>
        <v>5299419.15</v>
      </c>
      <c r="G21" s="314">
        <f>H21+I21+J21</f>
        <v>5299419.15</v>
      </c>
      <c r="H21" s="311">
        <v>5299419.15</v>
      </c>
      <c r="I21" s="311">
        <v>0</v>
      </c>
      <c r="J21" s="311">
        <v>0</v>
      </c>
      <c r="K21" s="349">
        <v>0</v>
      </c>
    </row>
    <row r="22" spans="1:11" ht="15.75" customHeight="1" thickBot="1">
      <c r="A22" s="244" t="s">
        <v>363</v>
      </c>
      <c r="B22" s="498">
        <v>14</v>
      </c>
      <c r="C22" s="498">
        <v>26</v>
      </c>
      <c r="D22" s="499">
        <v>1238510.34</v>
      </c>
      <c r="E22" s="499">
        <v>1238510.34</v>
      </c>
      <c r="F22" s="500">
        <f>G22+K22</f>
        <v>599219.91</v>
      </c>
      <c r="G22" s="500">
        <f>H22+I22+J22</f>
        <v>599219.91</v>
      </c>
      <c r="H22" s="499">
        <v>599219.91</v>
      </c>
      <c r="I22" s="499">
        <v>0</v>
      </c>
      <c r="J22" s="499">
        <v>0</v>
      </c>
      <c r="K22" s="501">
        <v>0</v>
      </c>
    </row>
    <row r="23" spans="1:11" ht="28.5" customHeight="1" thickBot="1">
      <c r="A23" s="238" t="s">
        <v>364</v>
      </c>
      <c r="B23" s="502">
        <f>B20+B21+B22</f>
        <v>44</v>
      </c>
      <c r="C23" s="502">
        <f>C20+C21+C22</f>
        <v>105</v>
      </c>
      <c r="D23" s="612">
        <f>D20+D21+D22</f>
        <v>212759285.81000003</v>
      </c>
      <c r="E23" s="612">
        <f>E20+E21+E22</f>
        <v>209551098.92999998</v>
      </c>
      <c r="F23" s="503">
        <f aca="true" t="shared" si="1" ref="F23:K23">F20+F21+F22</f>
        <v>157061560.51999998</v>
      </c>
      <c r="G23" s="503">
        <f t="shared" si="1"/>
        <v>153938259.07</v>
      </c>
      <c r="H23" s="503">
        <f t="shared" si="1"/>
        <v>24207559.87</v>
      </c>
      <c r="I23" s="503">
        <f t="shared" si="1"/>
        <v>0</v>
      </c>
      <c r="J23" s="503">
        <f t="shared" si="1"/>
        <v>129730699.19999999</v>
      </c>
      <c r="K23" s="503">
        <f t="shared" si="1"/>
        <v>3123301.45</v>
      </c>
    </row>
    <row r="24" spans="1:11" ht="62.25" customHeight="1" thickBot="1">
      <c r="A24" s="246" t="s">
        <v>114</v>
      </c>
      <c r="B24" s="1018" t="s">
        <v>1446</v>
      </c>
      <c r="C24" s="1019"/>
      <c r="D24" s="1019"/>
      <c r="E24" s="1019"/>
      <c r="F24" s="1019"/>
      <c r="G24" s="1019"/>
      <c r="H24" s="1019"/>
      <c r="I24" s="1019"/>
      <c r="J24" s="1019"/>
      <c r="K24" s="1020"/>
    </row>
    <row r="25" spans="1:11" s="245" customFormat="1" ht="16.5" thickBot="1">
      <c r="A25" s="1024" t="s">
        <v>150</v>
      </c>
      <c r="B25" s="1025"/>
      <c r="C25" s="1025"/>
      <c r="D25" s="1025"/>
      <c r="E25" s="1025"/>
      <c r="F25" s="1025"/>
      <c r="G25" s="1025"/>
      <c r="H25" s="1025"/>
      <c r="I25" s="1025"/>
      <c r="J25" s="1025"/>
      <c r="K25" s="1026"/>
    </row>
    <row r="26" spans="1:11" ht="12.75">
      <c r="A26" s="239" t="s">
        <v>367</v>
      </c>
      <c r="B26" s="304">
        <v>1</v>
      </c>
      <c r="C26" s="304">
        <v>17</v>
      </c>
      <c r="D26" s="305">
        <v>11431576.95</v>
      </c>
      <c r="E26" s="619">
        <v>11431576.95</v>
      </c>
      <c r="F26" s="306">
        <f>G26+K26</f>
        <v>8423793.03</v>
      </c>
      <c r="G26" s="306">
        <f>H26+I26+J26</f>
        <v>8423793.03</v>
      </c>
      <c r="H26" s="305">
        <v>7494980.7</v>
      </c>
      <c r="I26" s="305">
        <v>915762.33</v>
      </c>
      <c r="J26" s="305">
        <v>13050</v>
      </c>
      <c r="K26" s="307">
        <v>0</v>
      </c>
    </row>
    <row r="27" spans="1:11" ht="12.75">
      <c r="A27" s="239" t="s">
        <v>368</v>
      </c>
      <c r="B27" s="308">
        <v>0</v>
      </c>
      <c r="C27" s="308">
        <v>17</v>
      </c>
      <c r="D27" s="306">
        <v>31728090.63</v>
      </c>
      <c r="E27" s="616">
        <v>31728090.63</v>
      </c>
      <c r="F27" s="306">
        <f>G27+K27</f>
        <v>20671200.34</v>
      </c>
      <c r="G27" s="306">
        <f aca="true" t="shared" si="2" ref="G27:G33">H27+I27+J27</f>
        <v>20671200.34</v>
      </c>
      <c r="H27" s="306">
        <v>18378696.33</v>
      </c>
      <c r="I27" s="306">
        <v>2120224.73</v>
      </c>
      <c r="J27" s="306">
        <v>172279.28</v>
      </c>
      <c r="K27" s="306">
        <v>0</v>
      </c>
    </row>
    <row r="28" spans="1:11" ht="12.75">
      <c r="A28" s="239" t="s">
        <v>414</v>
      </c>
      <c r="B28" s="308">
        <v>0</v>
      </c>
      <c r="C28" s="308">
        <v>1</v>
      </c>
      <c r="D28" s="306">
        <v>2366961.34</v>
      </c>
      <c r="E28" s="306">
        <v>2366961.34</v>
      </c>
      <c r="F28" s="306">
        <f>G28+K28</f>
        <v>1686412.98</v>
      </c>
      <c r="G28" s="306">
        <f t="shared" si="2"/>
        <v>1686412.98</v>
      </c>
      <c r="H28" s="306">
        <v>1686412.98</v>
      </c>
      <c r="I28" s="306">
        <v>0</v>
      </c>
      <c r="J28" s="306">
        <v>0</v>
      </c>
      <c r="K28" s="306">
        <v>0</v>
      </c>
    </row>
    <row r="29" spans="1:11" ht="17.25" customHeight="1">
      <c r="A29" s="85" t="s">
        <v>369</v>
      </c>
      <c r="B29" s="309">
        <f aca="true" t="shared" si="3" ref="B29:K29">SUM(B26:B28)</f>
        <v>1</v>
      </c>
      <c r="C29" s="309">
        <f t="shared" si="3"/>
        <v>35</v>
      </c>
      <c r="D29" s="310">
        <f t="shared" si="3"/>
        <v>45526628.92</v>
      </c>
      <c r="E29" s="620">
        <f>SUM(E26:E28)</f>
        <v>45526628.92</v>
      </c>
      <c r="F29" s="310">
        <f t="shared" si="3"/>
        <v>30781406.349999998</v>
      </c>
      <c r="G29" s="310">
        <f t="shared" si="3"/>
        <v>30781406.349999998</v>
      </c>
      <c r="H29" s="310">
        <f t="shared" si="3"/>
        <v>27560090.009999998</v>
      </c>
      <c r="I29" s="310">
        <f t="shared" si="3"/>
        <v>3035987.06</v>
      </c>
      <c r="J29" s="310">
        <f t="shared" si="3"/>
        <v>185329.28</v>
      </c>
      <c r="K29" s="310">
        <f t="shared" si="3"/>
        <v>0</v>
      </c>
    </row>
    <row r="30" spans="1:11" ht="12.75">
      <c r="A30" s="201" t="s">
        <v>370</v>
      </c>
      <c r="B30" s="224">
        <v>7</v>
      </c>
      <c r="C30" s="224">
        <v>21</v>
      </c>
      <c r="D30" s="312">
        <v>18554277.75</v>
      </c>
      <c r="E30" s="306">
        <v>18554277.75</v>
      </c>
      <c r="F30" s="306">
        <f>G30+K30</f>
        <v>9297048.34</v>
      </c>
      <c r="G30" s="306">
        <f t="shared" si="2"/>
        <v>9297048.34</v>
      </c>
      <c r="H30" s="312">
        <v>9297048.34</v>
      </c>
      <c r="I30" s="312">
        <v>0</v>
      </c>
      <c r="J30" s="312">
        <v>0</v>
      </c>
      <c r="K30" s="312">
        <v>0</v>
      </c>
    </row>
    <row r="31" spans="1:11" ht="12.75">
      <c r="A31" s="201" t="s">
        <v>371</v>
      </c>
      <c r="B31" s="240">
        <v>14</v>
      </c>
      <c r="C31" s="240">
        <v>19</v>
      </c>
      <c r="D31" s="312">
        <v>14464723.08</v>
      </c>
      <c r="E31" s="306">
        <v>14458123.08</v>
      </c>
      <c r="F31" s="306">
        <f>G31+K31</f>
        <v>3177186.95</v>
      </c>
      <c r="G31" s="306">
        <f t="shared" si="2"/>
        <v>3177186.95</v>
      </c>
      <c r="H31" s="312">
        <v>3177186.95</v>
      </c>
      <c r="I31" s="312">
        <v>0</v>
      </c>
      <c r="J31" s="312">
        <v>0</v>
      </c>
      <c r="K31" s="312">
        <v>0</v>
      </c>
    </row>
    <row r="32" spans="1:11" ht="15" customHeight="1">
      <c r="A32" s="85" t="s">
        <v>372</v>
      </c>
      <c r="B32" s="313">
        <f>B30+B31</f>
        <v>21</v>
      </c>
      <c r="C32" s="313">
        <f>C30+C31</f>
        <v>40</v>
      </c>
      <c r="D32" s="311">
        <f>D30+D31</f>
        <v>33019000.83</v>
      </c>
      <c r="E32" s="314">
        <f aca="true" t="shared" si="4" ref="E32:K32">E30+E31</f>
        <v>33012400.83</v>
      </c>
      <c r="F32" s="311">
        <f>F30+F31</f>
        <v>12474235.29</v>
      </c>
      <c r="G32" s="311">
        <f t="shared" si="4"/>
        <v>12474235.29</v>
      </c>
      <c r="H32" s="311">
        <f t="shared" si="4"/>
        <v>12474235.29</v>
      </c>
      <c r="I32" s="311">
        <f t="shared" si="4"/>
        <v>0</v>
      </c>
      <c r="J32" s="311">
        <f t="shared" si="4"/>
        <v>0</v>
      </c>
      <c r="K32" s="311">
        <f t="shared" si="4"/>
        <v>0</v>
      </c>
    </row>
    <row r="33" spans="1:11" ht="15.75" customHeight="1" thickBot="1">
      <c r="A33" s="236" t="s">
        <v>373</v>
      </c>
      <c r="B33" s="313">
        <v>38</v>
      </c>
      <c r="C33" s="313">
        <v>55</v>
      </c>
      <c r="D33" s="301">
        <v>2650657.02</v>
      </c>
      <c r="E33" s="621">
        <v>2650657.02</v>
      </c>
      <c r="F33" s="314">
        <f>G33+K33</f>
        <v>1664241.25</v>
      </c>
      <c r="G33" s="314">
        <f t="shared" si="2"/>
        <v>1664241.25</v>
      </c>
      <c r="H33" s="301">
        <v>1664241.25</v>
      </c>
      <c r="I33" s="301">
        <v>0</v>
      </c>
      <c r="J33" s="301">
        <v>0</v>
      </c>
      <c r="K33" s="301">
        <v>0</v>
      </c>
    </row>
    <row r="34" spans="1:11" ht="28.5" customHeight="1" thickBot="1">
      <c r="A34" s="237" t="s">
        <v>374</v>
      </c>
      <c r="B34" s="302">
        <f>B29+B32+B33</f>
        <v>60</v>
      </c>
      <c r="C34" s="302">
        <f>C29+C32+C33</f>
        <v>130</v>
      </c>
      <c r="D34" s="303">
        <f>D29+D32+D33</f>
        <v>81196286.77</v>
      </c>
      <c r="E34" s="618">
        <f>E29+E32+E33</f>
        <v>81189686.77</v>
      </c>
      <c r="F34" s="303">
        <f aca="true" t="shared" si="5" ref="F34:K34">F29+F32+F33</f>
        <v>44919882.89</v>
      </c>
      <c r="G34" s="303">
        <f t="shared" si="5"/>
        <v>44919882.89</v>
      </c>
      <c r="H34" s="303">
        <f t="shared" si="5"/>
        <v>41698566.55</v>
      </c>
      <c r="I34" s="303">
        <f t="shared" si="5"/>
        <v>3035987.06</v>
      </c>
      <c r="J34" s="303">
        <f t="shared" si="5"/>
        <v>185329.28</v>
      </c>
      <c r="K34" s="303">
        <f t="shared" si="5"/>
        <v>0</v>
      </c>
    </row>
    <row r="35" spans="1:11" ht="101.25" customHeight="1" thickBot="1">
      <c r="A35" s="246" t="s">
        <v>114</v>
      </c>
      <c r="B35" s="1027" t="s">
        <v>419</v>
      </c>
      <c r="C35" s="1028"/>
      <c r="D35" s="1028"/>
      <c r="E35" s="1028"/>
      <c r="F35" s="1028"/>
      <c r="G35" s="1028"/>
      <c r="H35" s="1028"/>
      <c r="I35" s="1028"/>
      <c r="J35" s="1028"/>
      <c r="K35" s="1029"/>
    </row>
    <row r="36" spans="1:11" s="245" customFormat="1" ht="16.5" thickBot="1">
      <c r="A36" s="1024" t="s">
        <v>152</v>
      </c>
      <c r="B36" s="1025"/>
      <c r="C36" s="1025"/>
      <c r="D36" s="1025"/>
      <c r="E36" s="1010"/>
      <c r="F36" s="1010"/>
      <c r="G36" s="1010"/>
      <c r="H36" s="1010"/>
      <c r="I36" s="1025"/>
      <c r="J36" s="1025"/>
      <c r="K36" s="1026"/>
    </row>
    <row r="37" spans="1:11" ht="12.75">
      <c r="A37" s="241" t="s">
        <v>375</v>
      </c>
      <c r="B37" s="606">
        <v>19</v>
      </c>
      <c r="C37" s="344">
        <v>83</v>
      </c>
      <c r="D37" s="345">
        <v>47835515.25</v>
      </c>
      <c r="E37" s="306">
        <v>46045946.05</v>
      </c>
      <c r="F37" s="616">
        <f>G37+K37</f>
        <v>26992945.56</v>
      </c>
      <c r="G37" s="616">
        <f>H37+I37+J37</f>
        <v>26696549.07</v>
      </c>
      <c r="H37" s="306">
        <v>26688749.07</v>
      </c>
      <c r="I37" s="345">
        <v>0</v>
      </c>
      <c r="J37" s="608">
        <v>7800</v>
      </c>
      <c r="K37" s="609">
        <v>296396.49</v>
      </c>
    </row>
    <row r="38" spans="1:11" ht="12.75">
      <c r="A38" s="242" t="s">
        <v>376</v>
      </c>
      <c r="B38" s="607">
        <v>11</v>
      </c>
      <c r="C38" s="338">
        <v>12</v>
      </c>
      <c r="D38" s="306">
        <v>9509926.77</v>
      </c>
      <c r="E38" s="306">
        <v>9161492.57</v>
      </c>
      <c r="F38" s="306">
        <f aca="true" t="shared" si="6" ref="F38:F44">G38+K38</f>
        <v>2155162.4699999997</v>
      </c>
      <c r="G38" s="306">
        <f aca="true" t="shared" si="7" ref="G38:G44">H38+I38+J38</f>
        <v>2101300.55</v>
      </c>
      <c r="H38" s="306">
        <v>2101300.55</v>
      </c>
      <c r="I38" s="306">
        <v>0</v>
      </c>
      <c r="J38" s="306">
        <v>0</v>
      </c>
      <c r="K38" s="347">
        <v>53861.92</v>
      </c>
    </row>
    <row r="39" spans="1:11" ht="12.75">
      <c r="A39" s="242" t="s">
        <v>377</v>
      </c>
      <c r="B39" s="338">
        <v>1</v>
      </c>
      <c r="C39" s="338">
        <v>1</v>
      </c>
      <c r="D39" s="306">
        <v>400090.6</v>
      </c>
      <c r="E39" s="306">
        <v>400090.6</v>
      </c>
      <c r="F39" s="306">
        <f t="shared" si="6"/>
        <v>142785.51</v>
      </c>
      <c r="G39" s="306">
        <f t="shared" si="7"/>
        <v>142785.51</v>
      </c>
      <c r="H39" s="306">
        <v>142785.51</v>
      </c>
      <c r="I39" s="306">
        <v>0</v>
      </c>
      <c r="J39" s="306">
        <v>0</v>
      </c>
      <c r="K39" s="347">
        <v>0</v>
      </c>
    </row>
    <row r="40" spans="1:11" ht="12.75">
      <c r="A40" s="242" t="s">
        <v>378</v>
      </c>
      <c r="B40" s="339">
        <v>0</v>
      </c>
      <c r="C40" s="339">
        <v>1</v>
      </c>
      <c r="D40" s="337">
        <v>1200000</v>
      </c>
      <c r="E40" s="306">
        <v>1200000</v>
      </c>
      <c r="F40" s="306">
        <f t="shared" si="6"/>
        <v>687860.92</v>
      </c>
      <c r="G40" s="306">
        <f t="shared" si="7"/>
        <v>687860.92</v>
      </c>
      <c r="H40" s="306">
        <v>677543.31</v>
      </c>
      <c r="I40" s="337">
        <v>10317.61</v>
      </c>
      <c r="J40" s="337">
        <v>0</v>
      </c>
      <c r="K40" s="348">
        <v>0</v>
      </c>
    </row>
    <row r="41" spans="1:13" ht="17.25" customHeight="1">
      <c r="A41" s="243" t="s">
        <v>379</v>
      </c>
      <c r="B41" s="340">
        <f>SUM(B37:B40)</f>
        <v>31</v>
      </c>
      <c r="C41" s="340">
        <f>SUM(C37:C40)</f>
        <v>97</v>
      </c>
      <c r="D41" s="311">
        <f aca="true" t="shared" si="8" ref="D41:K41">SUM(D37:D40)</f>
        <v>58945532.62</v>
      </c>
      <c r="E41" s="311">
        <f>SUM(E37:E40)</f>
        <v>56807529.22</v>
      </c>
      <c r="F41" s="613">
        <f>G41+K41</f>
        <v>29978754.46</v>
      </c>
      <c r="G41" s="613">
        <f t="shared" si="7"/>
        <v>29628496.05</v>
      </c>
      <c r="H41" s="311">
        <f>SUM(H37:H40)</f>
        <v>29610378.44</v>
      </c>
      <c r="I41" s="311">
        <f t="shared" si="8"/>
        <v>10317.61</v>
      </c>
      <c r="J41" s="614">
        <f t="shared" si="8"/>
        <v>7800</v>
      </c>
      <c r="K41" s="615">
        <f t="shared" si="8"/>
        <v>350258.41</v>
      </c>
      <c r="M41" s="351"/>
    </row>
    <row r="42" spans="1:11" ht="12.75">
      <c r="A42" s="242" t="s">
        <v>380</v>
      </c>
      <c r="B42" s="341">
        <v>4</v>
      </c>
      <c r="C42" s="341">
        <v>7</v>
      </c>
      <c r="D42" s="312">
        <v>4698656.09</v>
      </c>
      <c r="E42" s="312">
        <v>4698656.09</v>
      </c>
      <c r="F42" s="306">
        <f t="shared" si="6"/>
        <v>582406.75</v>
      </c>
      <c r="G42" s="306">
        <f t="shared" si="7"/>
        <v>582406.75</v>
      </c>
      <c r="H42" s="312">
        <v>582406.75</v>
      </c>
      <c r="I42" s="312">
        <v>0</v>
      </c>
      <c r="J42" s="312">
        <v>0</v>
      </c>
      <c r="K42" s="350">
        <v>0</v>
      </c>
    </row>
    <row r="43" spans="1:11" ht="12.75">
      <c r="A43" s="242" t="s">
        <v>381</v>
      </c>
      <c r="B43" s="341">
        <v>2</v>
      </c>
      <c r="C43" s="341">
        <v>3</v>
      </c>
      <c r="D43" s="312">
        <v>15976956.8</v>
      </c>
      <c r="E43" s="312">
        <v>15221129.84</v>
      </c>
      <c r="F43" s="306">
        <f t="shared" si="6"/>
        <v>2243117.55</v>
      </c>
      <c r="G43" s="306">
        <f t="shared" si="7"/>
        <v>2243117.55</v>
      </c>
      <c r="H43" s="312">
        <v>2074883.88</v>
      </c>
      <c r="I43" s="312">
        <v>168233.67</v>
      </c>
      <c r="J43" s="312">
        <v>0</v>
      </c>
      <c r="K43" s="350">
        <v>0</v>
      </c>
    </row>
    <row r="44" spans="1:11" ht="19.5" customHeight="1" thickBot="1">
      <c r="A44" s="352" t="s">
        <v>382</v>
      </c>
      <c r="B44" s="353">
        <f>SUM(B42:B43)</f>
        <v>6</v>
      </c>
      <c r="C44" s="353">
        <f aca="true" t="shared" si="9" ref="C44:K44">SUM(C42:C43)</f>
        <v>10</v>
      </c>
      <c r="D44" s="354">
        <f t="shared" si="9"/>
        <v>20675612.89</v>
      </c>
      <c r="E44" s="354">
        <f>SUM(E42:E43)</f>
        <v>19919785.93</v>
      </c>
      <c r="F44" s="356">
        <f t="shared" si="6"/>
        <v>2825524.3</v>
      </c>
      <c r="G44" s="356">
        <f t="shared" si="7"/>
        <v>2825524.3</v>
      </c>
      <c r="H44" s="354">
        <f>SUM(H42:H43)</f>
        <v>2657290.63</v>
      </c>
      <c r="I44" s="354">
        <f t="shared" si="9"/>
        <v>168233.67</v>
      </c>
      <c r="J44" s="354">
        <f t="shared" si="9"/>
        <v>0</v>
      </c>
      <c r="K44" s="355">
        <f t="shared" si="9"/>
        <v>0</v>
      </c>
    </row>
    <row r="45" spans="1:11" ht="28.5" customHeight="1" thickBot="1">
      <c r="A45" s="237" t="s">
        <v>383</v>
      </c>
      <c r="B45" s="342">
        <f>B41+B44</f>
        <v>37</v>
      </c>
      <c r="C45" s="342">
        <f aca="true" t="shared" si="10" ref="C45:K45">C41+C44</f>
        <v>107</v>
      </c>
      <c r="D45" s="343">
        <f t="shared" si="10"/>
        <v>79621145.50999999</v>
      </c>
      <c r="E45" s="343">
        <f t="shared" si="10"/>
        <v>76727315.15</v>
      </c>
      <c r="F45" s="617">
        <f>F41+F44</f>
        <v>32804278.76</v>
      </c>
      <c r="G45" s="617">
        <f>G41+G44</f>
        <v>32454020.35</v>
      </c>
      <c r="H45" s="343">
        <f t="shared" si="10"/>
        <v>32267669.07</v>
      </c>
      <c r="I45" s="343">
        <f t="shared" si="10"/>
        <v>178551.28000000003</v>
      </c>
      <c r="J45" s="617">
        <f t="shared" si="10"/>
        <v>7800</v>
      </c>
      <c r="K45" s="617">
        <f t="shared" si="10"/>
        <v>350258.41</v>
      </c>
    </row>
    <row r="46" spans="1:11" ht="147.75" customHeight="1" thickBot="1">
      <c r="A46" s="246" t="s">
        <v>114</v>
      </c>
      <c r="B46" s="1030" t="s">
        <v>420</v>
      </c>
      <c r="C46" s="1031"/>
      <c r="D46" s="1031"/>
      <c r="E46" s="1031"/>
      <c r="F46" s="1031"/>
      <c r="G46" s="1031"/>
      <c r="H46" s="1031"/>
      <c r="I46" s="1031"/>
      <c r="J46" s="1031"/>
      <c r="K46" s="1032"/>
    </row>
    <row r="47" spans="1:12" ht="16.5" thickBot="1">
      <c r="A47" s="1009" t="s">
        <v>157</v>
      </c>
      <c r="B47" s="1010"/>
      <c r="C47" s="1010"/>
      <c r="D47" s="1010"/>
      <c r="E47" s="1010"/>
      <c r="F47" s="1010"/>
      <c r="G47" s="1010"/>
      <c r="H47" s="1010"/>
      <c r="I47" s="1010"/>
      <c r="J47" s="1010"/>
      <c r="K47" s="1011"/>
      <c r="L47" s="249"/>
    </row>
    <row r="48" spans="1:12" s="412" customFormat="1" ht="14.25">
      <c r="A48" s="241" t="s">
        <v>384</v>
      </c>
      <c r="B48" s="430">
        <v>10</v>
      </c>
      <c r="C48" s="430">
        <v>30</v>
      </c>
      <c r="D48" s="431">
        <v>18093635.73</v>
      </c>
      <c r="E48" s="443">
        <v>18080404.73</v>
      </c>
      <c r="F48" s="432">
        <f>G48+K48</f>
        <v>6827962.07</v>
      </c>
      <c r="G48" s="432">
        <f aca="true" t="shared" si="11" ref="G48:G55">H48+I48+J48</f>
        <v>6827962.07</v>
      </c>
      <c r="H48" s="433">
        <v>6762397.61</v>
      </c>
      <c r="I48" s="433">
        <v>65564.46</v>
      </c>
      <c r="J48" s="434">
        <v>0</v>
      </c>
      <c r="K48" s="435">
        <v>0</v>
      </c>
      <c r="L48" s="610"/>
    </row>
    <row r="49" spans="1:12" s="412" customFormat="1" ht="14.25">
      <c r="A49" s="242" t="s">
        <v>385</v>
      </c>
      <c r="B49" s="418">
        <v>27</v>
      </c>
      <c r="C49" s="418">
        <v>59</v>
      </c>
      <c r="D49" s="419">
        <v>44306217.08</v>
      </c>
      <c r="E49" s="419">
        <v>44306217.08</v>
      </c>
      <c r="F49" s="420">
        <f aca="true" t="shared" si="12" ref="F49:F55">G49+K49</f>
        <v>13335509.95</v>
      </c>
      <c r="G49" s="421">
        <f t="shared" si="11"/>
        <v>13335509.95</v>
      </c>
      <c r="H49" s="422">
        <v>13330332.03</v>
      </c>
      <c r="I49" s="422">
        <v>5177.92</v>
      </c>
      <c r="J49" s="423">
        <v>0</v>
      </c>
      <c r="K49" s="436">
        <v>0</v>
      </c>
      <c r="L49" s="610"/>
    </row>
    <row r="50" spans="1:12" s="412" customFormat="1" ht="14.25">
      <c r="A50" s="242" t="s">
        <v>386</v>
      </c>
      <c r="B50" s="424">
        <v>1</v>
      </c>
      <c r="C50" s="424">
        <v>2</v>
      </c>
      <c r="D50" s="419">
        <v>3711377.75</v>
      </c>
      <c r="E50" s="419">
        <v>3711377.75</v>
      </c>
      <c r="F50" s="420">
        <f t="shared" si="12"/>
        <v>1265368.81</v>
      </c>
      <c r="G50" s="421">
        <f t="shared" si="11"/>
        <v>1265368.81</v>
      </c>
      <c r="H50" s="422">
        <v>1246389.58</v>
      </c>
      <c r="I50" s="422">
        <v>18979.23</v>
      </c>
      <c r="J50" s="423">
        <v>0</v>
      </c>
      <c r="K50" s="436">
        <v>0</v>
      </c>
      <c r="L50" s="610"/>
    </row>
    <row r="51" spans="1:12" s="416" customFormat="1" ht="19.5" customHeight="1">
      <c r="A51" s="413" t="s">
        <v>387</v>
      </c>
      <c r="B51" s="417">
        <f>SUM(B48:B50)</f>
        <v>38</v>
      </c>
      <c r="C51" s="417">
        <f>SUM(C48:C50)</f>
        <v>91</v>
      </c>
      <c r="D51" s="414">
        <f aca="true" t="shared" si="13" ref="D51:K51">SUM(D48:D50)</f>
        <v>66111230.56</v>
      </c>
      <c r="E51" s="414">
        <f t="shared" si="13"/>
        <v>66097999.56</v>
      </c>
      <c r="F51" s="314">
        <f t="shared" si="12"/>
        <v>21428840.83</v>
      </c>
      <c r="G51" s="314">
        <f t="shared" si="11"/>
        <v>21428840.83</v>
      </c>
      <c r="H51" s="414">
        <f t="shared" si="13"/>
        <v>21339119.22</v>
      </c>
      <c r="I51" s="414">
        <f>SUM(I48:I50)</f>
        <v>89721.61</v>
      </c>
      <c r="J51" s="414">
        <f t="shared" si="13"/>
        <v>0</v>
      </c>
      <c r="K51" s="415">
        <f t="shared" si="13"/>
        <v>0</v>
      </c>
      <c r="L51" s="610"/>
    </row>
    <row r="52" spans="1:12" s="412" customFormat="1" ht="18" customHeight="1">
      <c r="A52" s="243" t="s">
        <v>388</v>
      </c>
      <c r="B52" s="425">
        <v>21</v>
      </c>
      <c r="C52" s="425">
        <v>41</v>
      </c>
      <c r="D52" s="426">
        <v>16582307.9</v>
      </c>
      <c r="E52" s="426">
        <v>16108204.22</v>
      </c>
      <c r="F52" s="613">
        <f>G52+K52</f>
        <v>7732206.56</v>
      </c>
      <c r="G52" s="613">
        <f t="shared" si="11"/>
        <v>7732206.56</v>
      </c>
      <c r="H52" s="605">
        <v>7003558.72</v>
      </c>
      <c r="I52" s="605">
        <v>728647.84</v>
      </c>
      <c r="J52" s="428">
        <v>0</v>
      </c>
      <c r="K52" s="437">
        <v>0</v>
      </c>
      <c r="L52" s="610"/>
    </row>
    <row r="53" spans="1:12" s="412" customFormat="1" ht="16.5" customHeight="1">
      <c r="A53" s="243" t="s">
        <v>389</v>
      </c>
      <c r="B53" s="425">
        <v>4</v>
      </c>
      <c r="C53" s="425">
        <v>5</v>
      </c>
      <c r="D53" s="429">
        <v>2183854.09</v>
      </c>
      <c r="E53" s="429">
        <v>2183854.09</v>
      </c>
      <c r="F53" s="314">
        <f t="shared" si="12"/>
        <v>557114.09</v>
      </c>
      <c r="G53" s="314">
        <f t="shared" si="11"/>
        <v>557114.09</v>
      </c>
      <c r="H53" s="427">
        <v>557114.09</v>
      </c>
      <c r="I53" s="427">
        <v>0</v>
      </c>
      <c r="J53" s="428">
        <v>0</v>
      </c>
      <c r="K53" s="437">
        <v>0</v>
      </c>
      <c r="L53" s="610"/>
    </row>
    <row r="54" spans="1:12" s="412" customFormat="1" ht="17.25" customHeight="1">
      <c r="A54" s="243" t="s">
        <v>390</v>
      </c>
      <c r="B54" s="425">
        <v>0</v>
      </c>
      <c r="C54" s="425">
        <v>7</v>
      </c>
      <c r="D54" s="426">
        <v>3808021.56</v>
      </c>
      <c r="E54" s="426">
        <v>3781434.77</v>
      </c>
      <c r="F54" s="314">
        <f t="shared" si="12"/>
        <v>1785456.77</v>
      </c>
      <c r="G54" s="314">
        <f t="shared" si="11"/>
        <v>1785456.77</v>
      </c>
      <c r="H54" s="427">
        <v>1771906.77</v>
      </c>
      <c r="I54" s="427">
        <v>13550</v>
      </c>
      <c r="J54" s="428">
        <v>0</v>
      </c>
      <c r="K54" s="437">
        <v>0</v>
      </c>
      <c r="L54" s="610"/>
    </row>
    <row r="55" spans="1:11" s="412" customFormat="1" ht="18" customHeight="1" thickBot="1">
      <c r="A55" s="244" t="s">
        <v>391</v>
      </c>
      <c r="B55" s="438">
        <v>46</v>
      </c>
      <c r="C55" s="438">
        <v>92</v>
      </c>
      <c r="D55" s="439">
        <v>4252961.55</v>
      </c>
      <c r="E55" s="439">
        <v>4247680.05</v>
      </c>
      <c r="F55" s="314">
        <f t="shared" si="12"/>
        <v>2181562.31</v>
      </c>
      <c r="G55" s="314">
        <f t="shared" si="11"/>
        <v>2181562.31</v>
      </c>
      <c r="H55" s="440">
        <v>2176280.81</v>
      </c>
      <c r="I55" s="440">
        <v>5281.5</v>
      </c>
      <c r="J55" s="441">
        <v>0</v>
      </c>
      <c r="K55" s="442">
        <v>0</v>
      </c>
    </row>
    <row r="56" spans="1:11" ht="28.5" customHeight="1" thickBot="1">
      <c r="A56" s="237" t="s">
        <v>392</v>
      </c>
      <c r="B56" s="445">
        <f>SUM(B51:B55)</f>
        <v>109</v>
      </c>
      <c r="C56" s="445">
        <f>SUM(C51:C55)</f>
        <v>236</v>
      </c>
      <c r="D56" s="303">
        <f>SUM(D51:D55)</f>
        <v>92938375.66000001</v>
      </c>
      <c r="E56" s="303">
        <f aca="true" t="shared" si="14" ref="E56:K56">SUM(E51:E55)</f>
        <v>92419172.69</v>
      </c>
      <c r="F56" s="618">
        <f t="shared" si="14"/>
        <v>33685180.559999995</v>
      </c>
      <c r="G56" s="618">
        <f t="shared" si="14"/>
        <v>33685180.559999995</v>
      </c>
      <c r="H56" s="618">
        <f t="shared" si="14"/>
        <v>32847979.609999996</v>
      </c>
      <c r="I56" s="618">
        <f t="shared" si="14"/>
        <v>837200.95</v>
      </c>
      <c r="J56" s="303">
        <f t="shared" si="14"/>
        <v>0</v>
      </c>
      <c r="K56" s="611">
        <f t="shared" si="14"/>
        <v>0</v>
      </c>
    </row>
    <row r="57" spans="1:11" ht="60.75" customHeight="1">
      <c r="A57" s="444" t="s">
        <v>114</v>
      </c>
      <c r="B57" s="1015" t="s">
        <v>427</v>
      </c>
      <c r="C57" s="1016"/>
      <c r="D57" s="1016"/>
      <c r="E57" s="1016"/>
      <c r="F57" s="1016"/>
      <c r="G57" s="1016"/>
      <c r="H57" s="1016"/>
      <c r="I57" s="1016"/>
      <c r="J57" s="1016"/>
      <c r="K57" s="1017"/>
    </row>
    <row r="58" spans="1:11" s="249" customFormat="1" ht="27.75" customHeight="1">
      <c r="A58" s="248"/>
      <c r="B58" s="247"/>
      <c r="C58" s="247"/>
      <c r="D58" s="247"/>
      <c r="E58" s="247"/>
      <c r="F58" s="247"/>
      <c r="G58" s="247"/>
      <c r="H58" s="247"/>
      <c r="I58" s="247"/>
      <c r="J58" s="247"/>
      <c r="K58" s="247"/>
    </row>
    <row r="59" spans="1:2" s="3" customFormat="1" ht="15.75" customHeight="1">
      <c r="A59" s="1003" t="s">
        <v>1459</v>
      </c>
      <c r="B59" s="1003"/>
    </row>
    <row r="60" spans="1:2" s="3" customFormat="1" ht="15.75" customHeight="1">
      <c r="A60" s="1003" t="s">
        <v>110</v>
      </c>
      <c r="B60" s="1003"/>
    </row>
  </sheetData>
  <sheetProtection/>
  <mergeCells count="27">
    <mergeCell ref="A9:K9"/>
    <mergeCell ref="F12:K12"/>
    <mergeCell ref="F13:F14"/>
    <mergeCell ref="G13:J13"/>
    <mergeCell ref="K13:K14"/>
    <mergeCell ref="D13:D14"/>
    <mergeCell ref="E13:E14"/>
    <mergeCell ref="B46:K46"/>
    <mergeCell ref="B13:C13"/>
    <mergeCell ref="A8:K8"/>
    <mergeCell ref="B12:E12"/>
    <mergeCell ref="A10:K10"/>
    <mergeCell ref="A2:K2"/>
    <mergeCell ref="A4:B4"/>
    <mergeCell ref="A6:B6"/>
    <mergeCell ref="C4:K4"/>
    <mergeCell ref="C6:K6"/>
    <mergeCell ref="A47:K47"/>
    <mergeCell ref="A12:A15"/>
    <mergeCell ref="A59:B59"/>
    <mergeCell ref="A60:B60"/>
    <mergeCell ref="B57:K57"/>
    <mergeCell ref="B24:K24"/>
    <mergeCell ref="A16:K16"/>
    <mergeCell ref="A25:K25"/>
    <mergeCell ref="B35:K35"/>
    <mergeCell ref="A36:K36"/>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rowBreaks count="1" manualBreakCount="1">
    <brk id="35" max="255"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A1:K41"/>
  <sheetViews>
    <sheetView view="pageBreakPreview" zoomScale="120" zoomScaleSheetLayoutView="120" zoomScalePageLayoutView="0" workbookViewId="0" topLeftCell="A32">
      <selection activeCell="A1" sqref="A1:F41"/>
    </sheetView>
  </sheetViews>
  <sheetFormatPr defaultColWidth="9.140625" defaultRowHeight="12.75"/>
  <cols>
    <col min="1" max="1" width="26.140625" style="3" customWidth="1"/>
    <col min="2" max="4" width="16.7109375" style="3" customWidth="1"/>
    <col min="5" max="5" width="19.421875" style="3" customWidth="1"/>
    <col min="6" max="6" width="9.140625" style="3" customWidth="1"/>
    <col min="7" max="9" width="11.8515625" style="3" bestFit="1" customWidth="1"/>
    <col min="10" max="10" width="13.140625" style="3" customWidth="1"/>
    <col min="11" max="11" width="12.7109375" style="3" customWidth="1"/>
    <col min="12" max="16384" width="9.140625" style="3" customWidth="1"/>
  </cols>
  <sheetData>
    <row r="1" spans="1:5" ht="16.5" customHeight="1">
      <c r="A1" s="906" t="s">
        <v>303</v>
      </c>
      <c r="B1" s="906"/>
      <c r="C1" s="906"/>
      <c r="D1" s="906"/>
      <c r="E1" s="906"/>
    </row>
    <row r="3" spans="1:5" ht="15">
      <c r="A3" s="20" t="s">
        <v>107</v>
      </c>
      <c r="B3" s="908" t="s">
        <v>360</v>
      </c>
      <c r="C3" s="908"/>
      <c r="D3" s="908"/>
      <c r="E3" s="908"/>
    </row>
    <row r="4" spans="1:5" ht="15">
      <c r="A4" s="20"/>
      <c r="B4" s="4"/>
      <c r="C4" s="4"/>
      <c r="D4" s="4"/>
      <c r="E4" s="4"/>
    </row>
    <row r="5" spans="1:5" ht="15">
      <c r="A5" s="20" t="s">
        <v>108</v>
      </c>
      <c r="B5" s="908" t="s">
        <v>359</v>
      </c>
      <c r="C5" s="908"/>
      <c r="D5" s="908"/>
      <c r="E5" s="908"/>
    </row>
    <row r="6" spans="1:5" ht="15">
      <c r="A6" s="20"/>
      <c r="B6" s="4"/>
      <c r="C6" s="4"/>
      <c r="D6" s="4"/>
      <c r="E6" s="4"/>
    </row>
    <row r="7" spans="1:5" ht="102.75" customHeight="1">
      <c r="A7" s="1034" t="s">
        <v>348</v>
      </c>
      <c r="B7" s="1035"/>
      <c r="C7" s="1035"/>
      <c r="D7" s="1035"/>
      <c r="E7" s="1035"/>
    </row>
    <row r="8" spans="1:5" ht="31.5" customHeight="1">
      <c r="A8" s="856" t="s">
        <v>25</v>
      </c>
      <c r="B8" s="856"/>
      <c r="C8" s="856"/>
      <c r="D8" s="856"/>
      <c r="E8" s="856"/>
    </row>
    <row r="9" ht="13.5" thickBot="1"/>
    <row r="10" spans="1:5" ht="21" customHeight="1">
      <c r="A10" s="987" t="s">
        <v>106</v>
      </c>
      <c r="B10" s="1055" t="s">
        <v>26</v>
      </c>
      <c r="C10" s="1056"/>
      <c r="D10" s="1056"/>
      <c r="E10" s="1057"/>
    </row>
    <row r="11" spans="1:5" ht="30" customHeight="1">
      <c r="A11" s="988"/>
      <c r="B11" s="1058" t="s">
        <v>27</v>
      </c>
      <c r="C11" s="1059"/>
      <c r="D11" s="1059" t="s">
        <v>245</v>
      </c>
      <c r="E11" s="1060"/>
    </row>
    <row r="12" spans="1:5" ht="30" customHeight="1">
      <c r="A12" s="988"/>
      <c r="B12" s="144" t="s">
        <v>133</v>
      </c>
      <c r="C12" s="73" t="s">
        <v>134</v>
      </c>
      <c r="D12" s="73" t="str">
        <f>B12</f>
        <v>w okresie objętym sprawozdaniem</v>
      </c>
      <c r="E12" s="105" t="s">
        <v>134</v>
      </c>
    </row>
    <row r="13" spans="1:5" ht="12.75">
      <c r="A13" s="581">
        <v>1</v>
      </c>
      <c r="B13" s="147">
        <v>2</v>
      </c>
      <c r="C13" s="147">
        <v>3</v>
      </c>
      <c r="D13" s="147">
        <v>4</v>
      </c>
      <c r="E13" s="582">
        <v>5</v>
      </c>
    </row>
    <row r="14" spans="1:5" ht="12.75">
      <c r="A14" s="1061" t="s">
        <v>148</v>
      </c>
      <c r="B14" s="1062"/>
      <c r="C14" s="1062"/>
      <c r="D14" s="1062"/>
      <c r="E14" s="1063"/>
    </row>
    <row r="15" spans="1:5" s="28" customFormat="1" ht="21" customHeight="1">
      <c r="A15" s="583" t="s">
        <v>393</v>
      </c>
      <c r="B15" s="504">
        <v>89290489.99</v>
      </c>
      <c r="C15" s="507">
        <v>161706502.8</v>
      </c>
      <c r="D15" s="504">
        <v>89495263.85</v>
      </c>
      <c r="E15" s="584">
        <v>151162921.46</v>
      </c>
    </row>
    <row r="16" spans="1:5" s="28" customFormat="1" ht="21" customHeight="1">
      <c r="A16" s="583" t="s">
        <v>394</v>
      </c>
      <c r="B16" s="504">
        <v>17954635.74</v>
      </c>
      <c r="C16" s="507">
        <v>17954635.74</v>
      </c>
      <c r="D16" s="504">
        <v>5299419.15</v>
      </c>
      <c r="E16" s="584">
        <v>5299419.15</v>
      </c>
    </row>
    <row r="17" spans="1:5" ht="21" customHeight="1" thickBot="1">
      <c r="A17" s="585" t="s">
        <v>395</v>
      </c>
      <c r="B17" s="506">
        <v>290605.56</v>
      </c>
      <c r="C17" s="508">
        <v>603918.66</v>
      </c>
      <c r="D17" s="505">
        <v>599219.91</v>
      </c>
      <c r="E17" s="586">
        <v>599219.91</v>
      </c>
    </row>
    <row r="18" spans="1:5" s="108" customFormat="1" ht="27" customHeight="1" thickBot="1">
      <c r="A18" s="251" t="s">
        <v>364</v>
      </c>
      <c r="B18" s="448">
        <f>SUM(B15:B17)</f>
        <v>107535731.28999999</v>
      </c>
      <c r="C18" s="448">
        <f>SUM(C15:C17)</f>
        <v>180265057.20000002</v>
      </c>
      <c r="D18" s="448">
        <f>SUM(D15:D17)</f>
        <v>95393902.91</v>
      </c>
      <c r="E18" s="587">
        <f>SUM(E15:E17)</f>
        <v>157061560.52</v>
      </c>
    </row>
    <row r="19" spans="1:5" ht="76.5" customHeight="1">
      <c r="A19" s="588" t="s">
        <v>114</v>
      </c>
      <c r="B19" s="1043" t="s">
        <v>1448</v>
      </c>
      <c r="C19" s="1044"/>
      <c r="D19" s="1044"/>
      <c r="E19" s="1045"/>
    </row>
    <row r="20" spans="1:11" ht="16.5" customHeight="1">
      <c r="A20" s="1064" t="s">
        <v>150</v>
      </c>
      <c r="B20" s="1065"/>
      <c r="C20" s="1065"/>
      <c r="D20" s="1065"/>
      <c r="E20" s="1066"/>
      <c r="H20" s="553"/>
      <c r="I20" s="553"/>
      <c r="J20" s="553"/>
      <c r="K20" s="553"/>
    </row>
    <row r="21" spans="1:11" s="28" customFormat="1" ht="21" customHeight="1">
      <c r="A21" s="589" t="s">
        <v>396</v>
      </c>
      <c r="B21" s="316">
        <v>22365649.18</v>
      </c>
      <c r="C21" s="316">
        <v>40950261.68</v>
      </c>
      <c r="D21" s="316">
        <v>22202775.86</v>
      </c>
      <c r="E21" s="590">
        <v>27560090.01</v>
      </c>
      <c r="H21" s="554"/>
      <c r="I21" s="554"/>
      <c r="J21" s="554"/>
      <c r="K21" s="554"/>
    </row>
    <row r="22" spans="1:11" s="28" customFormat="1" ht="21" customHeight="1">
      <c r="A22" s="589" t="s">
        <v>397</v>
      </c>
      <c r="B22" s="316">
        <v>16596714.89</v>
      </c>
      <c r="C22" s="316">
        <v>20769681.75</v>
      </c>
      <c r="D22" s="316">
        <v>10992357.78</v>
      </c>
      <c r="E22" s="590">
        <v>12474235.29</v>
      </c>
      <c r="H22" s="554"/>
      <c r="I22" s="554"/>
      <c r="J22" s="554"/>
      <c r="K22" s="554"/>
    </row>
    <row r="23" spans="1:11" ht="21" customHeight="1">
      <c r="A23" s="589" t="s">
        <v>398</v>
      </c>
      <c r="B23" s="317">
        <v>1364744.4</v>
      </c>
      <c r="C23" s="317">
        <v>1894679.27</v>
      </c>
      <c r="D23" s="317">
        <v>1541239.5</v>
      </c>
      <c r="E23" s="591">
        <v>1664241.25</v>
      </c>
      <c r="H23" s="553"/>
      <c r="I23" s="553"/>
      <c r="J23" s="553"/>
      <c r="K23" s="553"/>
    </row>
    <row r="24" spans="1:11" s="108" customFormat="1" ht="27" customHeight="1" thickBot="1">
      <c r="A24" s="315" t="s">
        <v>374</v>
      </c>
      <c r="B24" s="318">
        <f>SUM(B21:B23)</f>
        <v>40327108.47</v>
      </c>
      <c r="C24" s="318">
        <f>SUM(C21:C23)</f>
        <v>63614622.7</v>
      </c>
      <c r="D24" s="318">
        <f>SUM(D21:D23)</f>
        <v>34736373.14</v>
      </c>
      <c r="E24" s="319">
        <f>SUM(E21:E23)</f>
        <v>41698566.55</v>
      </c>
      <c r="H24" s="555"/>
      <c r="I24" s="555"/>
      <c r="J24" s="555"/>
      <c r="K24" s="555"/>
    </row>
    <row r="25" spans="1:11" ht="54" customHeight="1">
      <c r="A25" s="588" t="s">
        <v>114</v>
      </c>
      <c r="B25" s="1046" t="s">
        <v>1447</v>
      </c>
      <c r="C25" s="1047"/>
      <c r="D25" s="1047"/>
      <c r="E25" s="1048"/>
      <c r="H25" s="553"/>
      <c r="I25" s="553"/>
      <c r="J25" s="553"/>
      <c r="K25" s="553"/>
    </row>
    <row r="26" spans="1:11" ht="15.75" customHeight="1">
      <c r="A26" s="1064" t="s">
        <v>152</v>
      </c>
      <c r="B26" s="1065"/>
      <c r="C26" s="1065"/>
      <c r="D26" s="1065"/>
      <c r="E26" s="1066"/>
      <c r="H26" s="553"/>
      <c r="I26" s="553"/>
      <c r="J26" s="553"/>
      <c r="K26" s="553"/>
    </row>
    <row r="27" spans="1:5" s="28" customFormat="1" ht="21" customHeight="1">
      <c r="A27" s="589" t="s">
        <v>399</v>
      </c>
      <c r="B27" s="357">
        <v>33016605.18</v>
      </c>
      <c r="C27" s="357">
        <v>45047251.87</v>
      </c>
      <c r="D27" s="357">
        <v>26318472.67</v>
      </c>
      <c r="E27" s="592">
        <v>29610378.44</v>
      </c>
    </row>
    <row r="28" spans="1:5" s="28" customFormat="1" ht="21" customHeight="1">
      <c r="A28" s="589" t="s">
        <v>400</v>
      </c>
      <c r="B28" s="357">
        <v>4418461.24</v>
      </c>
      <c r="C28" s="357">
        <v>4969735.33</v>
      </c>
      <c r="D28" s="357">
        <v>2580315.67</v>
      </c>
      <c r="E28" s="592">
        <v>2657290.63</v>
      </c>
    </row>
    <row r="29" spans="1:5" s="108" customFormat="1" ht="27" customHeight="1" thickBot="1">
      <c r="A29" s="315" t="s">
        <v>383</v>
      </c>
      <c r="B29" s="358">
        <f>SUM(B27:B28)</f>
        <v>37435066.42</v>
      </c>
      <c r="C29" s="358">
        <f>SUM(C27:C28)</f>
        <v>50016987.199999996</v>
      </c>
      <c r="D29" s="358">
        <f>SUM(D27:D28)</f>
        <v>28898788.340000004</v>
      </c>
      <c r="E29" s="593">
        <f>SUM(E27:E28)</f>
        <v>32267669.07</v>
      </c>
    </row>
    <row r="30" spans="1:5" ht="51" customHeight="1">
      <c r="A30" s="588" t="s">
        <v>114</v>
      </c>
      <c r="B30" s="1049" t="s">
        <v>1455</v>
      </c>
      <c r="C30" s="1050"/>
      <c r="D30" s="1050"/>
      <c r="E30" s="1051"/>
    </row>
    <row r="31" spans="1:5" ht="18" customHeight="1">
      <c r="A31" s="1064" t="s">
        <v>157</v>
      </c>
      <c r="B31" s="1065"/>
      <c r="C31" s="1065"/>
      <c r="D31" s="1065"/>
      <c r="E31" s="1066"/>
    </row>
    <row r="32" spans="1:5" s="28" customFormat="1" ht="21" customHeight="1">
      <c r="A32" s="589" t="s">
        <v>401</v>
      </c>
      <c r="B32" s="446">
        <v>27453228.69</v>
      </c>
      <c r="C32" s="446">
        <v>36865074.4</v>
      </c>
      <c r="D32" s="446">
        <v>20263154.7</v>
      </c>
      <c r="E32" s="594">
        <v>21339119.22</v>
      </c>
    </row>
    <row r="33" spans="1:5" s="28" customFormat="1" ht="21" customHeight="1">
      <c r="A33" s="589" t="s">
        <v>402</v>
      </c>
      <c r="B33" s="446">
        <v>10910673.76</v>
      </c>
      <c r="C33" s="446">
        <v>13023689.14</v>
      </c>
      <c r="D33" s="446">
        <v>6932312.74</v>
      </c>
      <c r="E33" s="594">
        <v>6932312.74</v>
      </c>
    </row>
    <row r="34" spans="1:5" s="28" customFormat="1" ht="21" customHeight="1">
      <c r="A34" s="589" t="s">
        <v>403</v>
      </c>
      <c r="B34" s="446">
        <v>849702.16</v>
      </c>
      <c r="C34" s="446">
        <v>1118468</v>
      </c>
      <c r="D34" s="446">
        <v>557114.09</v>
      </c>
      <c r="E34" s="594">
        <v>557114.09</v>
      </c>
    </row>
    <row r="35" spans="1:5" s="28" customFormat="1" ht="21" customHeight="1">
      <c r="A35" s="589" t="s">
        <v>404</v>
      </c>
      <c r="B35" s="446">
        <v>2840766.17</v>
      </c>
      <c r="C35" s="446">
        <v>3616895.02</v>
      </c>
      <c r="D35" s="446">
        <v>1771906.77</v>
      </c>
      <c r="E35" s="594">
        <v>1771906.77</v>
      </c>
    </row>
    <row r="36" spans="1:5" ht="21" customHeight="1" thickBot="1">
      <c r="A36" s="595" t="s">
        <v>405</v>
      </c>
      <c r="B36" s="447">
        <v>3693247.25</v>
      </c>
      <c r="C36" s="447">
        <v>4186417.2</v>
      </c>
      <c r="D36" s="447">
        <v>2086820.98</v>
      </c>
      <c r="E36" s="596">
        <v>2176280.81</v>
      </c>
    </row>
    <row r="37" spans="1:5" s="108" customFormat="1" ht="27" customHeight="1" thickBot="1">
      <c r="A37" s="251" t="s">
        <v>392</v>
      </c>
      <c r="B37" s="448">
        <f>SUM(B32:B36)</f>
        <v>45747618.03</v>
      </c>
      <c r="C37" s="448">
        <f>SUM(C32:C36)</f>
        <v>58810543.760000005</v>
      </c>
      <c r="D37" s="448">
        <f>SUM(D32:D36)</f>
        <v>31611309.279999997</v>
      </c>
      <c r="E37" s="587">
        <f>SUM(E32:E36)</f>
        <v>32776733.63</v>
      </c>
    </row>
    <row r="38" spans="1:5" ht="188.25" customHeight="1" thickBot="1">
      <c r="A38" s="597" t="s">
        <v>114</v>
      </c>
      <c r="B38" s="1052" t="s">
        <v>1449</v>
      </c>
      <c r="C38" s="1053"/>
      <c r="D38" s="1053"/>
      <c r="E38" s="1054"/>
    </row>
    <row r="40" spans="1:10" ht="12.75">
      <c r="A40" s="926" t="s">
        <v>1454</v>
      </c>
      <c r="B40" s="926"/>
      <c r="C40" s="926"/>
      <c r="D40" s="926"/>
      <c r="E40" s="926"/>
      <c r="F40" s="926"/>
      <c r="G40" s="32"/>
      <c r="H40" s="926"/>
      <c r="I40" s="926"/>
      <c r="J40" s="33"/>
    </row>
    <row r="41" spans="1:10" ht="28.5" customHeight="1">
      <c r="A41" s="7" t="s">
        <v>110</v>
      </c>
      <c r="B41" s="32"/>
      <c r="C41" s="32"/>
      <c r="D41" s="32"/>
      <c r="E41" s="32"/>
      <c r="F41" s="33"/>
      <c r="G41" s="926"/>
      <c r="H41" s="926"/>
      <c r="I41" s="926"/>
      <c r="J41" s="926"/>
    </row>
  </sheetData>
  <sheetProtection selectLockedCells="1" selectUnlockedCells="1"/>
  <mergeCells count="23">
    <mergeCell ref="H40:I40"/>
    <mergeCell ref="G41:H41"/>
    <mergeCell ref="I41:J41"/>
    <mergeCell ref="A40:B40"/>
    <mergeCell ref="C40:D40"/>
    <mergeCell ref="E40:F40"/>
    <mergeCell ref="B38:E38"/>
    <mergeCell ref="A8:E8"/>
    <mergeCell ref="A10:A12"/>
    <mergeCell ref="B10:E10"/>
    <mergeCell ref="B11:C11"/>
    <mergeCell ref="D11:E11"/>
    <mergeCell ref="A14:E14"/>
    <mergeCell ref="A20:E20"/>
    <mergeCell ref="A26:E26"/>
    <mergeCell ref="A31:E31"/>
    <mergeCell ref="B19:E19"/>
    <mergeCell ref="B25:E25"/>
    <mergeCell ref="B30:E30"/>
    <mergeCell ref="A7:E7"/>
    <mergeCell ref="A1:E1"/>
    <mergeCell ref="B3:E3"/>
    <mergeCell ref="B5:E5"/>
  </mergeCells>
  <printOptions/>
  <pageMargins left="0.7875" right="0.7875" top="0.7875000000000001" bottom="0.7875" header="0.5118055555555556" footer="0.5118055555555556"/>
  <pageSetup horizontalDpi="300" verticalDpi="300" orientation="portrait" paperSize="9" scale="89" r:id="rId1"/>
  <rowBreaks count="1" manualBreakCount="1">
    <brk id="30"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 </cp:lastModifiedBy>
  <cp:lastPrinted>2010-03-25T11:00:10Z</cp:lastPrinted>
  <dcterms:created xsi:type="dcterms:W3CDTF">2007-08-16T09:21:19Z</dcterms:created>
  <dcterms:modified xsi:type="dcterms:W3CDTF">2010-04-15T06:33:10Z</dcterms:modified>
  <cp:category/>
  <cp:version/>
  <cp:contentType/>
  <cp:contentStatus/>
</cp:coreProperties>
</file>